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3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58"/>
  <workbookPr filterPrivacy="1" codeName="ЭтаКнига" defaultThemeVersion="124226"/>
  <xr:revisionPtr revIDLastSave="0" documentId="13_ncr:1_{884FDF13-5791-493B-9BC9-B3F796CC8544}" xr6:coauthVersionLast="36" xr6:coauthVersionMax="36" xr10:uidLastSave="{00000000-0000-0000-0000-000000000000}"/>
  <bookViews>
    <workbookView xWindow="120" yWindow="110" windowWidth="15120" windowHeight="8020" firstSheet="1" activeTab="1" xr2:uid="{00000000-000D-0000-FFFF-FFFF00000000}"/>
  </bookViews>
  <sheets>
    <sheet name="Цены" sheetId="5" state="veryHidden" r:id="rId1"/>
    <sheet name="Main" sheetId="1" r:id="rId2"/>
    <sheet name="AVT фасады" sheetId="11" r:id="rId3"/>
    <sheet name="AvanTech YOU" sheetId="10" r:id="rId4"/>
  </sheets>
  <calcPr calcId="191029"/>
</workbook>
</file>

<file path=xl/calcChain.xml><?xml version="1.0" encoding="utf-8"?>
<calcChain xmlns="http://schemas.openxmlformats.org/spreadsheetml/2006/main">
  <c r="U4" i="10" l="1"/>
  <c r="X9" i="10"/>
  <c r="X8" i="10"/>
  <c r="X7" i="10"/>
  <c r="X6" i="10"/>
  <c r="X5" i="10"/>
  <c r="X4" i="10"/>
  <c r="AQ66" i="11" l="1"/>
  <c r="BB45" i="11"/>
  <c r="AN58" i="11"/>
  <c r="AN37" i="11" s="1"/>
  <c r="AV46" i="11"/>
  <c r="AV48" i="11" s="1"/>
  <c r="AQ64" i="11"/>
  <c r="J33" i="11"/>
  <c r="AB16" i="11" s="1"/>
  <c r="J32" i="11"/>
  <c r="J30" i="11"/>
  <c r="AB7" i="11" s="1"/>
  <c r="J29" i="11"/>
  <c r="AB4" i="11" s="1"/>
  <c r="J31" i="11"/>
  <c r="AB10" i="11" s="1"/>
  <c r="AN20" i="10"/>
  <c r="AO20" i="10" s="1"/>
  <c r="U5" i="10"/>
  <c r="Z5" i="10"/>
  <c r="U6" i="10"/>
  <c r="Z6" i="10" s="1"/>
  <c r="U7" i="10"/>
  <c r="Z7" i="10" s="1"/>
  <c r="U8" i="10"/>
  <c r="Z8" i="10" s="1"/>
  <c r="U9" i="10"/>
  <c r="Z9" i="10"/>
  <c r="Z4" i="10"/>
  <c r="AQ18" i="10"/>
  <c r="AR18" i="10" s="1"/>
  <c r="AS18" i="10" s="1"/>
  <c r="H10" i="11"/>
  <c r="Y4" i="10" s="1"/>
  <c r="AM18" i="10"/>
  <c r="AN18" i="10"/>
  <c r="AO18" i="10"/>
  <c r="C11" i="10"/>
  <c r="O16" i="10"/>
  <c r="AO20" i="11"/>
  <c r="AF31" i="11" s="1"/>
  <c r="T116" i="11" s="1"/>
  <c r="AN49" i="11"/>
  <c r="P111" i="11"/>
  <c r="O109" i="11"/>
  <c r="AO17" i="11"/>
  <c r="H7" i="11" s="1"/>
  <c r="AR22" i="11"/>
  <c r="B56" i="11" s="1"/>
  <c r="C56" i="11" s="1"/>
  <c r="B64" i="11"/>
  <c r="C64" i="11" s="1"/>
  <c r="B63" i="11"/>
  <c r="C63" i="11" s="1"/>
  <c r="AO18" i="11"/>
  <c r="AN44" i="11"/>
  <c r="AF29" i="11"/>
  <c r="T28" i="11"/>
  <c r="W28" i="11" s="1"/>
  <c r="T29" i="11"/>
  <c r="W29" i="11" s="1"/>
  <c r="T31" i="11"/>
  <c r="W31" i="11" s="1"/>
  <c r="AA28" i="11"/>
  <c r="Y28" i="11"/>
  <c r="AQ65" i="11"/>
  <c r="AQ61" i="11"/>
  <c r="AQ62" i="11"/>
  <c r="AQ63" i="11"/>
  <c r="AN52" i="11"/>
  <c r="AN51" i="11"/>
  <c r="AN50" i="11"/>
  <c r="AN48" i="11"/>
  <c r="AN47" i="11"/>
  <c r="AN46" i="11"/>
  <c r="AN45" i="11"/>
  <c r="H15" i="11"/>
  <c r="H16" i="11"/>
  <c r="AB13" i="11"/>
  <c r="J28" i="11"/>
  <c r="AB2" i="11"/>
  <c r="H13" i="11"/>
  <c r="H14" i="11"/>
  <c r="B35" i="11"/>
  <c r="E33" i="11"/>
  <c r="E32" i="11"/>
  <c r="E31" i="11"/>
  <c r="E30" i="11"/>
  <c r="E29" i="11"/>
  <c r="E28" i="11"/>
  <c r="K7" i="11"/>
  <c r="H9" i="11"/>
  <c r="Z1" i="11"/>
  <c r="W1" i="11"/>
  <c r="U18" i="11"/>
  <c r="U1" i="11"/>
  <c r="V15" i="11"/>
  <c r="V12" i="11"/>
  <c r="V9" i="11"/>
  <c r="V6" i="11"/>
  <c r="V3" i="11"/>
  <c r="O1" i="11"/>
  <c r="R19" i="11"/>
  <c r="E16" i="11"/>
  <c r="E15" i="11"/>
  <c r="E14" i="11"/>
  <c r="E13" i="11"/>
  <c r="E12" i="11"/>
  <c r="E11" i="11"/>
  <c r="E10" i="11"/>
  <c r="E9" i="11"/>
  <c r="AL47" i="10"/>
  <c r="AM47" i="10" s="1"/>
  <c r="AL45" i="10"/>
  <c r="AM45" i="10" s="1"/>
  <c r="AL43" i="10"/>
  <c r="AM43" i="10" s="1"/>
  <c r="B22" i="10" s="1"/>
  <c r="AK41" i="10"/>
  <c r="C13" i="10"/>
  <c r="AO40" i="10"/>
  <c r="AO39" i="10"/>
  <c r="AO38" i="10"/>
  <c r="AO37" i="10"/>
  <c r="AO36" i="10"/>
  <c r="AO35" i="10"/>
  <c r="AO34" i="10"/>
  <c r="AO2" i="10"/>
  <c r="K3" i="10"/>
  <c r="AN29" i="10"/>
  <c r="C12" i="10"/>
  <c r="E8" i="10"/>
  <c r="E7" i="10"/>
  <c r="J1" i="10"/>
  <c r="S9" i="10"/>
  <c r="I2" i="5"/>
  <c r="B35" i="10" l="1"/>
  <c r="J37" i="10"/>
  <c r="D11" i="10"/>
  <c r="J16" i="10" s="1"/>
  <c r="D12" i="10"/>
  <c r="P3" i="10" s="1"/>
  <c r="C28" i="10"/>
  <c r="K29" i="10"/>
  <c r="F1245" i="5"/>
  <c r="G1245" i="5" s="1"/>
  <c r="F5" i="5"/>
  <c r="G5" i="5" s="1"/>
  <c r="F6" i="5"/>
  <c r="G6" i="5" s="1"/>
  <c r="F10" i="5"/>
  <c r="G10" i="5" s="1"/>
  <c r="F13" i="5"/>
  <c r="G13" i="5" s="1"/>
  <c r="F12" i="5"/>
  <c r="G12" i="5" s="1"/>
  <c r="F15" i="5"/>
  <c r="G15" i="5" s="1"/>
  <c r="F9" i="5"/>
  <c r="G9" i="5" s="1"/>
  <c r="F14" i="5"/>
  <c r="G14" i="5" s="1"/>
  <c r="L28" i="11"/>
  <c r="Y22" i="11" s="1"/>
  <c r="B60" i="11"/>
  <c r="C60" i="11" s="1"/>
  <c r="B59" i="11"/>
  <c r="C59" i="11" s="1"/>
  <c r="B34" i="11"/>
  <c r="B36" i="11" s="1"/>
  <c r="B28" i="11" s="1"/>
  <c r="B66" i="11"/>
  <c r="C66" i="11" s="1"/>
  <c r="B57" i="11"/>
  <c r="C57" i="11" s="1"/>
  <c r="B69" i="11"/>
  <c r="C69" i="11" s="1"/>
  <c r="B58" i="11"/>
  <c r="C58" i="11" s="1"/>
  <c r="B70" i="11"/>
  <c r="C70" i="11" s="1"/>
  <c r="AF30" i="11"/>
  <c r="S114" i="11" s="1"/>
  <c r="B72" i="11"/>
  <c r="C72" i="11" s="1"/>
  <c r="W4" i="10"/>
  <c r="W8" i="10"/>
  <c r="W9" i="10"/>
  <c r="W7" i="10"/>
  <c r="W5" i="10"/>
  <c r="W6" i="10"/>
  <c r="B61" i="11"/>
  <c r="C61" i="11" s="1"/>
  <c r="B67" i="11"/>
  <c r="C67" i="11" s="1"/>
  <c r="B73" i="11"/>
  <c r="C73" i="11" s="1"/>
  <c r="B62" i="11"/>
  <c r="C62" i="11" s="1"/>
  <c r="B65" i="11"/>
  <c r="C65" i="11" s="1"/>
  <c r="B68" i="11"/>
  <c r="C68" i="11" s="1"/>
  <c r="B71" i="11"/>
  <c r="C71" i="11" s="1"/>
  <c r="AN41" i="11"/>
  <c r="N30" i="11" s="1"/>
  <c r="Q30" i="11" s="1"/>
  <c r="T30" i="11" s="1"/>
  <c r="W30" i="11" s="1"/>
  <c r="N32" i="11"/>
  <c r="Q32" i="11" s="1"/>
  <c r="T32" i="11" s="1"/>
  <c r="W32" i="11" s="1"/>
  <c r="N28" i="11"/>
  <c r="Q28" i="11" s="1"/>
  <c r="AC31" i="11"/>
  <c r="J103" i="11" s="1"/>
  <c r="V6" i="10"/>
  <c r="Y9" i="10"/>
  <c r="V4" i="10"/>
  <c r="Y8" i="10"/>
  <c r="V9" i="10"/>
  <c r="Y7" i="10"/>
  <c r="V8" i="10"/>
  <c r="Y6" i="10"/>
  <c r="V7" i="10"/>
  <c r="Y5" i="10"/>
  <c r="V5" i="10"/>
  <c r="F7" i="5"/>
  <c r="G7" i="5" s="1"/>
  <c r="F8" i="5"/>
  <c r="G8" i="5" s="1"/>
  <c r="F1191" i="5"/>
  <c r="G1191" i="5" s="1"/>
  <c r="F11" i="5"/>
  <c r="G11" i="5" s="1"/>
  <c r="AC29" i="11"/>
  <c r="H97" i="11" s="1"/>
  <c r="AC28" i="11"/>
  <c r="F94" i="11" s="1"/>
  <c r="N31" i="11"/>
  <c r="Q31" i="11" s="1"/>
  <c r="N29" i="11"/>
  <c r="Q29" i="11" s="1"/>
  <c r="AC33" i="11"/>
  <c r="AC32" i="11"/>
  <c r="K105" i="11" s="1"/>
  <c r="AC30" i="11"/>
  <c r="I100" i="11" s="1"/>
  <c r="F1159" i="5"/>
  <c r="G1159" i="5" s="1"/>
  <c r="F1127" i="5"/>
  <c r="G1127" i="5" s="1"/>
  <c r="F1123" i="5"/>
  <c r="G1123" i="5" s="1"/>
  <c r="F676" i="5"/>
  <c r="G676" i="5" s="1"/>
  <c r="F1001" i="5"/>
  <c r="G1001" i="5" s="1"/>
  <c r="F1027" i="5"/>
  <c r="G1027" i="5" s="1"/>
  <c r="F1039" i="5"/>
  <c r="G1039" i="5" s="1"/>
  <c r="F1231" i="5"/>
  <c r="G1231" i="5" s="1"/>
  <c r="F3" i="5"/>
  <c r="G3" i="5" s="1"/>
  <c r="F2" i="5"/>
  <c r="G2" i="5" s="1"/>
  <c r="F1059" i="5"/>
  <c r="G1059" i="5" s="1"/>
  <c r="F550" i="5"/>
  <c r="G550" i="5" s="1"/>
  <c r="F1091" i="5"/>
  <c r="G1091" i="5" s="1"/>
  <c r="F1249" i="5"/>
  <c r="G1249" i="5" s="1"/>
  <c r="F572" i="5"/>
  <c r="G572" i="5" s="1"/>
  <c r="F925" i="5"/>
  <c r="G925" i="5" s="1"/>
  <c r="F993" i="5"/>
  <c r="G993" i="5" s="1"/>
  <c r="F1199" i="5"/>
  <c r="G1199" i="5" s="1"/>
  <c r="F1243" i="5"/>
  <c r="G1243" i="5" s="1"/>
  <c r="F1187" i="5"/>
  <c r="G1187" i="5" s="1"/>
  <c r="F1103" i="5"/>
  <c r="G1103" i="5" s="1"/>
  <c r="F1031" i="5"/>
  <c r="G1031" i="5" s="1"/>
  <c r="F988" i="5"/>
  <c r="G988" i="5" s="1"/>
  <c r="F508" i="5"/>
  <c r="G508" i="5" s="1"/>
  <c r="F1239" i="5"/>
  <c r="G1239" i="5" s="1"/>
  <c r="F1167" i="5"/>
  <c r="G1167" i="5" s="1"/>
  <c r="F1095" i="5"/>
  <c r="G1095" i="5" s="1"/>
  <c r="F971" i="5"/>
  <c r="G971" i="5" s="1"/>
  <c r="F52" i="5"/>
  <c r="G52" i="5" s="1"/>
  <c r="F1223" i="5"/>
  <c r="G1223" i="5" s="1"/>
  <c r="F1071" i="5"/>
  <c r="G1071" i="5" s="1"/>
  <c r="F1019" i="5"/>
  <c r="G1019" i="5" s="1"/>
  <c r="F766" i="5"/>
  <c r="G766" i="5" s="1"/>
  <c r="F1155" i="5"/>
  <c r="G1155" i="5" s="1"/>
  <c r="F1063" i="5"/>
  <c r="G1063" i="5" s="1"/>
  <c r="F1014" i="5"/>
  <c r="G1014" i="5" s="1"/>
  <c r="F702" i="5"/>
  <c r="G702" i="5" s="1"/>
  <c r="F1263" i="5"/>
  <c r="G1263" i="5" s="1"/>
  <c r="F1219" i="5"/>
  <c r="G1219" i="5" s="1"/>
  <c r="F1135" i="5"/>
  <c r="G1135" i="5" s="1"/>
  <c r="F1006" i="5"/>
  <c r="G1006" i="5" s="1"/>
  <c r="F18" i="5"/>
  <c r="G18" i="5" s="1"/>
  <c r="F22" i="5"/>
  <c r="G22" i="5" s="1"/>
  <c r="F26" i="5"/>
  <c r="G26" i="5" s="1"/>
  <c r="F30" i="5"/>
  <c r="G30" i="5" s="1"/>
  <c r="F34" i="5"/>
  <c r="G34" i="5" s="1"/>
  <c r="F38" i="5"/>
  <c r="G38" i="5" s="1"/>
  <c r="F42" i="5"/>
  <c r="G42" i="5" s="1"/>
  <c r="F46" i="5"/>
  <c r="G46" i="5" s="1"/>
  <c r="F50" i="5"/>
  <c r="G50" i="5" s="1"/>
  <c r="F19" i="5"/>
  <c r="G19" i="5" s="1"/>
  <c r="F23" i="5"/>
  <c r="G23" i="5" s="1"/>
  <c r="F27" i="5"/>
  <c r="G27" i="5" s="1"/>
  <c r="F31" i="5"/>
  <c r="G31" i="5" s="1"/>
  <c r="F35" i="5"/>
  <c r="G35" i="5" s="1"/>
  <c r="F39" i="5"/>
  <c r="G39" i="5" s="1"/>
  <c r="F43" i="5"/>
  <c r="G43" i="5" s="1"/>
  <c r="F47" i="5"/>
  <c r="G47" i="5" s="1"/>
  <c r="F51" i="5"/>
  <c r="G51" i="5" s="1"/>
  <c r="F55" i="5"/>
  <c r="G55" i="5" s="1"/>
  <c r="F59" i="5"/>
  <c r="G59" i="5" s="1"/>
  <c r="F63" i="5"/>
  <c r="G63" i="5" s="1"/>
  <c r="F67" i="5"/>
  <c r="G67" i="5" s="1"/>
  <c r="F71" i="5"/>
  <c r="G71" i="5" s="1"/>
  <c r="F75" i="5"/>
  <c r="G75" i="5" s="1"/>
  <c r="F79" i="5"/>
  <c r="G79" i="5" s="1"/>
  <c r="F83" i="5"/>
  <c r="G83" i="5" s="1"/>
  <c r="F87" i="5"/>
  <c r="G87" i="5" s="1"/>
  <c r="F91" i="5"/>
  <c r="G91" i="5" s="1"/>
  <c r="F95" i="5"/>
  <c r="G95" i="5" s="1"/>
  <c r="F99" i="5"/>
  <c r="G99" i="5" s="1"/>
  <c r="F103" i="5"/>
  <c r="G103" i="5" s="1"/>
  <c r="F107" i="5"/>
  <c r="G107" i="5" s="1"/>
  <c r="F111" i="5"/>
  <c r="G111" i="5" s="1"/>
  <c r="F115" i="5"/>
  <c r="G115" i="5" s="1"/>
  <c r="F119" i="5"/>
  <c r="G119" i="5" s="1"/>
  <c r="F123" i="5"/>
  <c r="G123" i="5" s="1"/>
  <c r="F127" i="5"/>
  <c r="G127" i="5" s="1"/>
  <c r="F131" i="5"/>
  <c r="G131" i="5" s="1"/>
  <c r="F135" i="5"/>
  <c r="G135" i="5" s="1"/>
  <c r="F139" i="5"/>
  <c r="G139" i="5" s="1"/>
  <c r="F143" i="5"/>
  <c r="G143" i="5" s="1"/>
  <c r="F147" i="5"/>
  <c r="G147" i="5" s="1"/>
  <c r="F151" i="5"/>
  <c r="G151" i="5" s="1"/>
  <c r="F155" i="5"/>
  <c r="G155" i="5" s="1"/>
  <c r="F159" i="5"/>
  <c r="G159" i="5" s="1"/>
  <c r="F163" i="5"/>
  <c r="G163" i="5" s="1"/>
  <c r="F167" i="5"/>
  <c r="G167" i="5" s="1"/>
  <c r="F171" i="5"/>
  <c r="G171" i="5" s="1"/>
  <c r="F175" i="5"/>
  <c r="G175" i="5" s="1"/>
  <c r="F179" i="5"/>
  <c r="G179" i="5" s="1"/>
  <c r="F183" i="5"/>
  <c r="G183" i="5" s="1"/>
  <c r="F187" i="5"/>
  <c r="G187" i="5" s="1"/>
  <c r="F191" i="5"/>
  <c r="G191" i="5" s="1"/>
  <c r="F195" i="5"/>
  <c r="G195" i="5" s="1"/>
  <c r="F199" i="5"/>
  <c r="G199" i="5" s="1"/>
  <c r="F203" i="5"/>
  <c r="G203" i="5" s="1"/>
  <c r="F207" i="5"/>
  <c r="G207" i="5" s="1"/>
  <c r="F211" i="5"/>
  <c r="G211" i="5" s="1"/>
  <c r="F215" i="5"/>
  <c r="G215" i="5" s="1"/>
  <c r="F219" i="5"/>
  <c r="G219" i="5" s="1"/>
  <c r="F223" i="5"/>
  <c r="G223" i="5" s="1"/>
  <c r="F227" i="5"/>
  <c r="G227" i="5" s="1"/>
  <c r="F231" i="5"/>
  <c r="G231" i="5" s="1"/>
  <c r="F235" i="5"/>
  <c r="G235" i="5" s="1"/>
  <c r="F239" i="5"/>
  <c r="G239" i="5" s="1"/>
  <c r="F243" i="5"/>
  <c r="G243" i="5" s="1"/>
  <c r="F247" i="5"/>
  <c r="G247" i="5" s="1"/>
  <c r="F1265" i="5"/>
  <c r="G1265" i="5" s="1"/>
  <c r="F24" i="5"/>
  <c r="G24" i="5" s="1"/>
  <c r="F40" i="5"/>
  <c r="G40" i="5" s="1"/>
  <c r="F54" i="5"/>
  <c r="G54" i="5" s="1"/>
  <c r="F109" i="5"/>
  <c r="G109" i="5" s="1"/>
  <c r="F116" i="5"/>
  <c r="G116" i="5" s="1"/>
  <c r="F122" i="5"/>
  <c r="G122" i="5" s="1"/>
  <c r="F141" i="5"/>
  <c r="G141" i="5" s="1"/>
  <c r="F148" i="5"/>
  <c r="G148" i="5" s="1"/>
  <c r="F154" i="5"/>
  <c r="G154" i="5" s="1"/>
  <c r="F173" i="5"/>
  <c r="G173" i="5" s="1"/>
  <c r="F180" i="5"/>
  <c r="G180" i="5" s="1"/>
  <c r="F186" i="5"/>
  <c r="G186" i="5" s="1"/>
  <c r="F205" i="5"/>
  <c r="G205" i="5" s="1"/>
  <c r="F212" i="5"/>
  <c r="G212" i="5" s="1"/>
  <c r="F218" i="5"/>
  <c r="G218" i="5" s="1"/>
  <c r="F237" i="5"/>
  <c r="G237" i="5" s="1"/>
  <c r="F244" i="5"/>
  <c r="G244" i="5" s="1"/>
  <c r="F250" i="5"/>
  <c r="G250" i="5" s="1"/>
  <c r="F266" i="5"/>
  <c r="G266" i="5" s="1"/>
  <c r="F282" i="5"/>
  <c r="G282" i="5" s="1"/>
  <c r="F298" i="5"/>
  <c r="G298" i="5" s="1"/>
  <c r="F314" i="5"/>
  <c r="G314" i="5" s="1"/>
  <c r="F330" i="5"/>
  <c r="G330" i="5" s="1"/>
  <c r="F335" i="5"/>
  <c r="G335" i="5" s="1"/>
  <c r="F344" i="5"/>
  <c r="G344" i="5" s="1"/>
  <c r="F353" i="5"/>
  <c r="G353" i="5" s="1"/>
  <c r="F357" i="5"/>
  <c r="G357" i="5" s="1"/>
  <c r="F361" i="5"/>
  <c r="G361" i="5" s="1"/>
  <c r="F365" i="5"/>
  <c r="G365" i="5" s="1"/>
  <c r="F369" i="5"/>
  <c r="G369" i="5" s="1"/>
  <c r="F373" i="5"/>
  <c r="G373" i="5" s="1"/>
  <c r="F377" i="5"/>
  <c r="G377" i="5" s="1"/>
  <c r="F381" i="5"/>
  <c r="G381" i="5" s="1"/>
  <c r="F385" i="5"/>
  <c r="G385" i="5" s="1"/>
  <c r="F389" i="5"/>
  <c r="G389" i="5" s="1"/>
  <c r="F393" i="5"/>
  <c r="G393" i="5" s="1"/>
  <c r="F397" i="5"/>
  <c r="G397" i="5" s="1"/>
  <c r="F401" i="5"/>
  <c r="G401" i="5" s="1"/>
  <c r="F405" i="5"/>
  <c r="G405" i="5" s="1"/>
  <c r="F409" i="5"/>
  <c r="G409" i="5" s="1"/>
  <c r="F413" i="5"/>
  <c r="G413" i="5" s="1"/>
  <c r="F417" i="5"/>
  <c r="G417" i="5" s="1"/>
  <c r="F421" i="5"/>
  <c r="G421" i="5" s="1"/>
  <c r="F425" i="5"/>
  <c r="G425" i="5" s="1"/>
  <c r="F429" i="5"/>
  <c r="G429" i="5" s="1"/>
  <c r="F433" i="5"/>
  <c r="G433" i="5" s="1"/>
  <c r="F437" i="5"/>
  <c r="G437" i="5" s="1"/>
  <c r="F441" i="5"/>
  <c r="G441" i="5" s="1"/>
  <c r="F445" i="5"/>
  <c r="G445" i="5" s="1"/>
  <c r="F449" i="5"/>
  <c r="G449" i="5" s="1"/>
  <c r="F453" i="5"/>
  <c r="G453" i="5" s="1"/>
  <c r="F457" i="5"/>
  <c r="G457" i="5" s="1"/>
  <c r="F25" i="5"/>
  <c r="G25" i="5" s="1"/>
  <c r="F28" i="5"/>
  <c r="G28" i="5" s="1"/>
  <c r="F44" i="5"/>
  <c r="G44" i="5" s="1"/>
  <c r="F57" i="5"/>
  <c r="G57" i="5" s="1"/>
  <c r="F66" i="5"/>
  <c r="G66" i="5" s="1"/>
  <c r="F74" i="5"/>
  <c r="G74" i="5" s="1"/>
  <c r="F82" i="5"/>
  <c r="G82" i="5" s="1"/>
  <c r="F90" i="5"/>
  <c r="G90" i="5" s="1"/>
  <c r="F98" i="5"/>
  <c r="G98" i="5" s="1"/>
  <c r="F117" i="5"/>
  <c r="G117" i="5" s="1"/>
  <c r="F124" i="5"/>
  <c r="G124" i="5" s="1"/>
  <c r="F130" i="5"/>
  <c r="G130" i="5" s="1"/>
  <c r="F149" i="5"/>
  <c r="G149" i="5" s="1"/>
  <c r="F156" i="5"/>
  <c r="G156" i="5" s="1"/>
  <c r="F162" i="5"/>
  <c r="G162" i="5" s="1"/>
  <c r="F181" i="5"/>
  <c r="G181" i="5" s="1"/>
  <c r="F188" i="5"/>
  <c r="G188" i="5" s="1"/>
  <c r="F194" i="5"/>
  <c r="G194" i="5" s="1"/>
  <c r="F213" i="5"/>
  <c r="G213" i="5" s="1"/>
  <c r="F220" i="5"/>
  <c r="G220" i="5" s="1"/>
  <c r="F226" i="5"/>
  <c r="G226" i="5" s="1"/>
  <c r="F245" i="5"/>
  <c r="G245" i="5" s="1"/>
  <c r="F262" i="5"/>
  <c r="G262" i="5" s="1"/>
  <c r="F278" i="5"/>
  <c r="G278" i="5" s="1"/>
  <c r="F294" i="5"/>
  <c r="G294" i="5" s="1"/>
  <c r="F310" i="5"/>
  <c r="G310" i="5" s="1"/>
  <c r="F326" i="5"/>
  <c r="G326" i="5" s="1"/>
  <c r="F336" i="5"/>
  <c r="G336" i="5" s="1"/>
  <c r="F345" i="5"/>
  <c r="G345" i="5" s="1"/>
  <c r="F350" i="5"/>
  <c r="G350" i="5" s="1"/>
  <c r="F354" i="5"/>
  <c r="G354" i="5" s="1"/>
  <c r="F358" i="5"/>
  <c r="G358" i="5" s="1"/>
  <c r="F362" i="5"/>
  <c r="G362" i="5" s="1"/>
  <c r="F366" i="5"/>
  <c r="G366" i="5" s="1"/>
  <c r="F370" i="5"/>
  <c r="G370" i="5" s="1"/>
  <c r="F374" i="5"/>
  <c r="G374" i="5" s="1"/>
  <c r="F378" i="5"/>
  <c r="G378" i="5" s="1"/>
  <c r="F382" i="5"/>
  <c r="G382" i="5" s="1"/>
  <c r="F386" i="5"/>
  <c r="G386" i="5" s="1"/>
  <c r="F390" i="5"/>
  <c r="G390" i="5" s="1"/>
  <c r="F394" i="5"/>
  <c r="G394" i="5" s="1"/>
  <c r="F398" i="5"/>
  <c r="G398" i="5" s="1"/>
  <c r="F29" i="5"/>
  <c r="G29" i="5" s="1"/>
  <c r="F45" i="5"/>
  <c r="G45" i="5" s="1"/>
  <c r="F58" i="5"/>
  <c r="G58" i="5" s="1"/>
  <c r="F68" i="5"/>
  <c r="G68" i="5" s="1"/>
  <c r="F76" i="5"/>
  <c r="G76" i="5" s="1"/>
  <c r="F84" i="5"/>
  <c r="G84" i="5" s="1"/>
  <c r="F92" i="5"/>
  <c r="G92" i="5" s="1"/>
  <c r="F105" i="5"/>
  <c r="G105" i="5" s="1"/>
  <c r="F112" i="5"/>
  <c r="G112" i="5" s="1"/>
  <c r="F118" i="5"/>
  <c r="G118" i="5" s="1"/>
  <c r="F137" i="5"/>
  <c r="G137" i="5" s="1"/>
  <c r="F144" i="5"/>
  <c r="G144" i="5" s="1"/>
  <c r="F150" i="5"/>
  <c r="G150" i="5" s="1"/>
  <c r="F169" i="5"/>
  <c r="G169" i="5" s="1"/>
  <c r="F176" i="5"/>
  <c r="G176" i="5" s="1"/>
  <c r="F182" i="5"/>
  <c r="G182" i="5" s="1"/>
  <c r="F201" i="5"/>
  <c r="G201" i="5" s="1"/>
  <c r="F208" i="5"/>
  <c r="G208" i="5" s="1"/>
  <c r="F214" i="5"/>
  <c r="G214" i="5" s="1"/>
  <c r="F233" i="5"/>
  <c r="G233" i="5" s="1"/>
  <c r="F240" i="5"/>
  <c r="G240" i="5" s="1"/>
  <c r="F246" i="5"/>
  <c r="G246" i="5" s="1"/>
  <c r="F252" i="5"/>
  <c r="G252" i="5" s="1"/>
  <c r="F257" i="5"/>
  <c r="G257" i="5" s="1"/>
  <c r="F263" i="5"/>
  <c r="G263" i="5" s="1"/>
  <c r="F268" i="5"/>
  <c r="G268" i="5" s="1"/>
  <c r="F273" i="5"/>
  <c r="G273" i="5" s="1"/>
  <c r="F279" i="5"/>
  <c r="G279" i="5" s="1"/>
  <c r="F284" i="5"/>
  <c r="G284" i="5" s="1"/>
  <c r="F289" i="5"/>
  <c r="G289" i="5" s="1"/>
  <c r="F295" i="5"/>
  <c r="G295" i="5" s="1"/>
  <c r="F300" i="5"/>
  <c r="G300" i="5" s="1"/>
  <c r="F305" i="5"/>
  <c r="G305" i="5" s="1"/>
  <c r="F311" i="5"/>
  <c r="G311" i="5" s="1"/>
  <c r="F316" i="5"/>
  <c r="G316" i="5" s="1"/>
  <c r="F321" i="5"/>
  <c r="G321" i="5" s="1"/>
  <c r="F327" i="5"/>
  <c r="G327" i="5" s="1"/>
  <c r="F332" i="5"/>
  <c r="G332" i="5" s="1"/>
  <c r="F341" i="5"/>
  <c r="G341" i="5" s="1"/>
  <c r="F346" i="5"/>
  <c r="G346" i="5" s="1"/>
  <c r="F17" i="5"/>
  <c r="G17" i="5" s="1"/>
  <c r="F33" i="5"/>
  <c r="G33" i="5" s="1"/>
  <c r="F49" i="5"/>
  <c r="G49" i="5" s="1"/>
  <c r="F61" i="5"/>
  <c r="G61" i="5" s="1"/>
  <c r="F69" i="5"/>
  <c r="G69" i="5" s="1"/>
  <c r="F77" i="5"/>
  <c r="G77" i="5" s="1"/>
  <c r="F85" i="5"/>
  <c r="G85" i="5" s="1"/>
  <c r="F93" i="5"/>
  <c r="G93" i="5" s="1"/>
  <c r="F113" i="5"/>
  <c r="G113" i="5" s="1"/>
  <c r="F120" i="5"/>
  <c r="G120" i="5" s="1"/>
  <c r="F126" i="5"/>
  <c r="G126" i="5" s="1"/>
  <c r="F145" i="5"/>
  <c r="G145" i="5" s="1"/>
  <c r="F152" i="5"/>
  <c r="G152" i="5" s="1"/>
  <c r="F158" i="5"/>
  <c r="G158" i="5" s="1"/>
  <c r="F177" i="5"/>
  <c r="G177" i="5" s="1"/>
  <c r="F184" i="5"/>
  <c r="G184" i="5" s="1"/>
  <c r="F190" i="5"/>
  <c r="G190" i="5" s="1"/>
  <c r="F209" i="5"/>
  <c r="G209" i="5" s="1"/>
  <c r="F216" i="5"/>
  <c r="G216" i="5" s="1"/>
  <c r="F222" i="5"/>
  <c r="G222" i="5" s="1"/>
  <c r="F241" i="5"/>
  <c r="G241" i="5" s="1"/>
  <c r="F248" i="5"/>
  <c r="G248" i="5" s="1"/>
  <c r="F253" i="5"/>
  <c r="G253" i="5" s="1"/>
  <c r="F259" i="5"/>
  <c r="G259" i="5" s="1"/>
  <c r="F264" i="5"/>
  <c r="G264" i="5" s="1"/>
  <c r="F269" i="5"/>
  <c r="G269" i="5" s="1"/>
  <c r="F275" i="5"/>
  <c r="G275" i="5" s="1"/>
  <c r="F280" i="5"/>
  <c r="G280" i="5" s="1"/>
  <c r="F285" i="5"/>
  <c r="G285" i="5" s="1"/>
  <c r="F291" i="5"/>
  <c r="G291" i="5" s="1"/>
  <c r="F296" i="5"/>
  <c r="G296" i="5" s="1"/>
  <c r="F301" i="5"/>
  <c r="G301" i="5" s="1"/>
  <c r="F307" i="5"/>
  <c r="G307" i="5" s="1"/>
  <c r="F312" i="5"/>
  <c r="G312" i="5" s="1"/>
  <c r="F317" i="5"/>
  <c r="G317" i="5" s="1"/>
  <c r="F323" i="5"/>
  <c r="G323" i="5" s="1"/>
  <c r="F328" i="5"/>
  <c r="G328" i="5" s="1"/>
  <c r="F333" i="5"/>
  <c r="G333" i="5" s="1"/>
  <c r="F338" i="5"/>
  <c r="G338" i="5" s="1"/>
  <c r="F347" i="5"/>
  <c r="G347" i="5" s="1"/>
  <c r="F36" i="5"/>
  <c r="G36" i="5" s="1"/>
  <c r="F62" i="5"/>
  <c r="G62" i="5" s="1"/>
  <c r="F78" i="5"/>
  <c r="G78" i="5" s="1"/>
  <c r="F94" i="5"/>
  <c r="G94" i="5" s="1"/>
  <c r="F108" i="5"/>
  <c r="G108" i="5" s="1"/>
  <c r="F133" i="5"/>
  <c r="G133" i="5" s="1"/>
  <c r="F146" i="5"/>
  <c r="G146" i="5" s="1"/>
  <c r="F172" i="5"/>
  <c r="G172" i="5" s="1"/>
  <c r="F197" i="5"/>
  <c r="G197" i="5" s="1"/>
  <c r="F210" i="5"/>
  <c r="G210" i="5" s="1"/>
  <c r="F236" i="5"/>
  <c r="G236" i="5" s="1"/>
  <c r="F270" i="5"/>
  <c r="G270" i="5" s="1"/>
  <c r="F302" i="5"/>
  <c r="G302" i="5" s="1"/>
  <c r="F37" i="5"/>
  <c r="G37" i="5" s="1"/>
  <c r="F64" i="5"/>
  <c r="G64" i="5" s="1"/>
  <c r="F80" i="5"/>
  <c r="G80" i="5" s="1"/>
  <c r="F96" i="5"/>
  <c r="G96" i="5" s="1"/>
  <c r="F121" i="5"/>
  <c r="G121" i="5" s="1"/>
  <c r="F134" i="5"/>
  <c r="G134" i="5" s="1"/>
  <c r="F160" i="5"/>
  <c r="G160" i="5" s="1"/>
  <c r="F185" i="5"/>
  <c r="G185" i="5" s="1"/>
  <c r="F198" i="5"/>
  <c r="G198" i="5" s="1"/>
  <c r="F224" i="5"/>
  <c r="G224" i="5" s="1"/>
  <c r="F249" i="5"/>
  <c r="G249" i="5" s="1"/>
  <c r="F260" i="5"/>
  <c r="G260" i="5" s="1"/>
  <c r="F271" i="5"/>
  <c r="G271" i="5" s="1"/>
  <c r="F281" i="5"/>
  <c r="G281" i="5" s="1"/>
  <c r="F292" i="5"/>
  <c r="G292" i="5" s="1"/>
  <c r="F303" i="5"/>
  <c r="G303" i="5" s="1"/>
  <c r="F313" i="5"/>
  <c r="G313" i="5" s="1"/>
  <c r="F324" i="5"/>
  <c r="G324" i="5" s="1"/>
  <c r="F406" i="5"/>
  <c r="G406" i="5" s="1"/>
  <c r="F411" i="5"/>
  <c r="G411" i="5" s="1"/>
  <c r="F422" i="5"/>
  <c r="G422" i="5" s="1"/>
  <c r="F427" i="5"/>
  <c r="G427" i="5" s="1"/>
  <c r="F438" i="5"/>
  <c r="G438" i="5" s="1"/>
  <c r="F443" i="5"/>
  <c r="G443" i="5" s="1"/>
  <c r="F454" i="5"/>
  <c r="G454" i="5" s="1"/>
  <c r="F459" i="5"/>
  <c r="G459" i="5" s="1"/>
  <c r="F464" i="5"/>
  <c r="G464" i="5" s="1"/>
  <c r="F473" i="5"/>
  <c r="G473" i="5" s="1"/>
  <c r="F482" i="5"/>
  <c r="G482" i="5" s="1"/>
  <c r="F41" i="5"/>
  <c r="G41" i="5" s="1"/>
  <c r="F65" i="5"/>
  <c r="G65" i="5" s="1"/>
  <c r="F81" i="5"/>
  <c r="G81" i="5" s="1"/>
  <c r="F97" i="5"/>
  <c r="G97" i="5" s="1"/>
  <c r="F110" i="5"/>
  <c r="G110" i="5" s="1"/>
  <c r="F136" i="5"/>
  <c r="G136" i="5" s="1"/>
  <c r="F161" i="5"/>
  <c r="G161" i="5" s="1"/>
  <c r="F174" i="5"/>
  <c r="G174" i="5" s="1"/>
  <c r="F200" i="5"/>
  <c r="G200" i="5" s="1"/>
  <c r="F225" i="5"/>
  <c r="G225" i="5" s="1"/>
  <c r="F238" i="5"/>
  <c r="G238" i="5" s="1"/>
  <c r="F251" i="5"/>
  <c r="G251" i="5" s="1"/>
  <c r="F261" i="5"/>
  <c r="G261" i="5" s="1"/>
  <c r="F272" i="5"/>
  <c r="G272" i="5" s="1"/>
  <c r="F283" i="5"/>
  <c r="G283" i="5" s="1"/>
  <c r="F293" i="5"/>
  <c r="G293" i="5" s="1"/>
  <c r="F304" i="5"/>
  <c r="G304" i="5" s="1"/>
  <c r="F315" i="5"/>
  <c r="G315" i="5" s="1"/>
  <c r="F325" i="5"/>
  <c r="G325" i="5" s="1"/>
  <c r="F412" i="5"/>
  <c r="G412" i="5" s="1"/>
  <c r="F428" i="5"/>
  <c r="G428" i="5" s="1"/>
  <c r="F444" i="5"/>
  <c r="G444" i="5" s="1"/>
  <c r="F460" i="5"/>
  <c r="G460" i="5" s="1"/>
  <c r="F469" i="5"/>
  <c r="G469" i="5" s="1"/>
  <c r="F478" i="5"/>
  <c r="G478" i="5" s="1"/>
  <c r="F487" i="5"/>
  <c r="G487" i="5" s="1"/>
  <c r="F491" i="5"/>
  <c r="G491" i="5" s="1"/>
  <c r="F495" i="5"/>
  <c r="G495" i="5" s="1"/>
  <c r="F499" i="5"/>
  <c r="G499" i="5" s="1"/>
  <c r="F503" i="5"/>
  <c r="G503" i="5" s="1"/>
  <c r="F507" i="5"/>
  <c r="G507" i="5" s="1"/>
  <c r="F511" i="5"/>
  <c r="G511" i="5" s="1"/>
  <c r="F515" i="5"/>
  <c r="G515" i="5" s="1"/>
  <c r="F519" i="5"/>
  <c r="G519" i="5" s="1"/>
  <c r="F523" i="5"/>
  <c r="G523" i="5" s="1"/>
  <c r="F527" i="5"/>
  <c r="G527" i="5" s="1"/>
  <c r="F531" i="5"/>
  <c r="G531" i="5" s="1"/>
  <c r="F535" i="5"/>
  <c r="G535" i="5" s="1"/>
  <c r="F539" i="5"/>
  <c r="G539" i="5" s="1"/>
  <c r="F543" i="5"/>
  <c r="G543" i="5" s="1"/>
  <c r="F547" i="5"/>
  <c r="G547" i="5" s="1"/>
  <c r="F551" i="5"/>
  <c r="G551" i="5" s="1"/>
  <c r="F555" i="5"/>
  <c r="G555" i="5" s="1"/>
  <c r="F559" i="5"/>
  <c r="G559" i="5" s="1"/>
  <c r="F563" i="5"/>
  <c r="G563" i="5" s="1"/>
  <c r="F567" i="5"/>
  <c r="G567" i="5" s="1"/>
  <c r="F571" i="5"/>
  <c r="G571" i="5" s="1"/>
  <c r="F575" i="5"/>
  <c r="G575" i="5" s="1"/>
  <c r="F579" i="5"/>
  <c r="G579" i="5" s="1"/>
  <c r="F583" i="5"/>
  <c r="G583" i="5" s="1"/>
  <c r="F587" i="5"/>
  <c r="G587" i="5" s="1"/>
  <c r="F591" i="5"/>
  <c r="G591" i="5" s="1"/>
  <c r="F595" i="5"/>
  <c r="G595" i="5" s="1"/>
  <c r="F599" i="5"/>
  <c r="G599" i="5" s="1"/>
  <c r="F603" i="5"/>
  <c r="G603" i="5" s="1"/>
  <c r="F607" i="5"/>
  <c r="G607" i="5" s="1"/>
  <c r="F611" i="5"/>
  <c r="G611" i="5" s="1"/>
  <c r="F615" i="5"/>
  <c r="G615" i="5" s="1"/>
  <c r="F619" i="5"/>
  <c r="G619" i="5" s="1"/>
  <c r="F623" i="5"/>
  <c r="G623" i="5" s="1"/>
  <c r="F627" i="5"/>
  <c r="G627" i="5" s="1"/>
  <c r="F631" i="5"/>
  <c r="G631" i="5" s="1"/>
  <c r="F635" i="5"/>
  <c r="G635" i="5" s="1"/>
  <c r="F639" i="5"/>
  <c r="G639" i="5" s="1"/>
  <c r="F643" i="5"/>
  <c r="G643" i="5" s="1"/>
  <c r="F647" i="5"/>
  <c r="G647" i="5" s="1"/>
  <c r="F651" i="5"/>
  <c r="G651" i="5" s="1"/>
  <c r="F655" i="5"/>
  <c r="G655" i="5" s="1"/>
  <c r="F659" i="5"/>
  <c r="G659" i="5" s="1"/>
  <c r="F663" i="5"/>
  <c r="G663" i="5" s="1"/>
  <c r="F667" i="5"/>
  <c r="G667" i="5" s="1"/>
  <c r="F671" i="5"/>
  <c r="G671" i="5" s="1"/>
  <c r="F675" i="5"/>
  <c r="G675" i="5" s="1"/>
  <c r="F679" i="5"/>
  <c r="G679" i="5" s="1"/>
  <c r="F683" i="5"/>
  <c r="G683" i="5" s="1"/>
  <c r="F48" i="5"/>
  <c r="G48" i="5" s="1"/>
  <c r="F100" i="5"/>
  <c r="G100" i="5" s="1"/>
  <c r="F125" i="5"/>
  <c r="G125" i="5" s="1"/>
  <c r="F138" i="5"/>
  <c r="G138" i="5" s="1"/>
  <c r="F164" i="5"/>
  <c r="G164" i="5" s="1"/>
  <c r="F189" i="5"/>
  <c r="G189" i="5" s="1"/>
  <c r="F202" i="5"/>
  <c r="G202" i="5" s="1"/>
  <c r="F228" i="5"/>
  <c r="G228" i="5" s="1"/>
  <c r="F274" i="5"/>
  <c r="G274" i="5" s="1"/>
  <c r="F306" i="5"/>
  <c r="G306" i="5" s="1"/>
  <c r="F337" i="5"/>
  <c r="G337" i="5" s="1"/>
  <c r="F355" i="5"/>
  <c r="G355" i="5" s="1"/>
  <c r="F363" i="5"/>
  <c r="G363" i="5" s="1"/>
  <c r="F371" i="5"/>
  <c r="G371" i="5" s="1"/>
  <c r="F379" i="5"/>
  <c r="G379" i="5" s="1"/>
  <c r="F387" i="5"/>
  <c r="G387" i="5" s="1"/>
  <c r="F395" i="5"/>
  <c r="G395" i="5" s="1"/>
  <c r="F402" i="5"/>
  <c r="G402" i="5" s="1"/>
  <c r="F407" i="5"/>
  <c r="G407" i="5" s="1"/>
  <c r="F418" i="5"/>
  <c r="G418" i="5" s="1"/>
  <c r="F423" i="5"/>
  <c r="G423" i="5" s="1"/>
  <c r="F434" i="5"/>
  <c r="G434" i="5" s="1"/>
  <c r="F439" i="5"/>
  <c r="G439" i="5" s="1"/>
  <c r="F450" i="5"/>
  <c r="G450" i="5" s="1"/>
  <c r="F455" i="5"/>
  <c r="G455" i="5" s="1"/>
  <c r="F465" i="5"/>
  <c r="G465" i="5" s="1"/>
  <c r="F474" i="5"/>
  <c r="G474" i="5" s="1"/>
  <c r="F483" i="5"/>
  <c r="G483" i="5" s="1"/>
  <c r="F21" i="5"/>
  <c r="G21" i="5" s="1"/>
  <c r="F56" i="5"/>
  <c r="G56" i="5" s="1"/>
  <c r="F73" i="5"/>
  <c r="G73" i="5" s="1"/>
  <c r="F89" i="5"/>
  <c r="G89" i="5" s="1"/>
  <c r="F104" i="5"/>
  <c r="G104" i="5" s="1"/>
  <c r="F129" i="5"/>
  <c r="G129" i="5" s="1"/>
  <c r="F142" i="5"/>
  <c r="G142" i="5" s="1"/>
  <c r="F168" i="5"/>
  <c r="G168" i="5" s="1"/>
  <c r="F193" i="5"/>
  <c r="G193" i="5" s="1"/>
  <c r="F206" i="5"/>
  <c r="G206" i="5" s="1"/>
  <c r="F232" i="5"/>
  <c r="G232" i="5" s="1"/>
  <c r="F256" i="5"/>
  <c r="G256" i="5" s="1"/>
  <c r="F267" i="5"/>
  <c r="G267" i="5" s="1"/>
  <c r="F277" i="5"/>
  <c r="G277" i="5" s="1"/>
  <c r="F288" i="5"/>
  <c r="G288" i="5" s="1"/>
  <c r="F299" i="5"/>
  <c r="G299" i="5" s="1"/>
  <c r="F309" i="5"/>
  <c r="G309" i="5" s="1"/>
  <c r="F320" i="5"/>
  <c r="G320" i="5" s="1"/>
  <c r="F331" i="5"/>
  <c r="G331" i="5" s="1"/>
  <c r="F340" i="5"/>
  <c r="G340" i="5" s="1"/>
  <c r="F349" i="5"/>
  <c r="G349" i="5" s="1"/>
  <c r="F404" i="5"/>
  <c r="G404" i="5" s="1"/>
  <c r="F420" i="5"/>
  <c r="G420" i="5" s="1"/>
  <c r="F436" i="5"/>
  <c r="G436" i="5" s="1"/>
  <c r="F452" i="5"/>
  <c r="G452" i="5" s="1"/>
  <c r="F462" i="5"/>
  <c r="G462" i="5" s="1"/>
  <c r="F471" i="5"/>
  <c r="G471" i="5" s="1"/>
  <c r="F476" i="5"/>
  <c r="G476" i="5" s="1"/>
  <c r="F485" i="5"/>
  <c r="G485" i="5" s="1"/>
  <c r="F489" i="5"/>
  <c r="G489" i="5" s="1"/>
  <c r="F493" i="5"/>
  <c r="G493" i="5" s="1"/>
  <c r="F497" i="5"/>
  <c r="G497" i="5" s="1"/>
  <c r="F501" i="5"/>
  <c r="G501" i="5" s="1"/>
  <c r="F505" i="5"/>
  <c r="G505" i="5" s="1"/>
  <c r="F509" i="5"/>
  <c r="G509" i="5" s="1"/>
  <c r="F513" i="5"/>
  <c r="G513" i="5" s="1"/>
  <c r="F517" i="5"/>
  <c r="G517" i="5" s="1"/>
  <c r="F521" i="5"/>
  <c r="G521" i="5" s="1"/>
  <c r="F525" i="5"/>
  <c r="G525" i="5" s="1"/>
  <c r="F529" i="5"/>
  <c r="G529" i="5" s="1"/>
  <c r="F533" i="5"/>
  <c r="G533" i="5" s="1"/>
  <c r="F537" i="5"/>
  <c r="G537" i="5" s="1"/>
  <c r="F541" i="5"/>
  <c r="G541" i="5" s="1"/>
  <c r="F545" i="5"/>
  <c r="G545" i="5" s="1"/>
  <c r="F549" i="5"/>
  <c r="G549" i="5" s="1"/>
  <c r="F553" i="5"/>
  <c r="G553" i="5" s="1"/>
  <c r="F557" i="5"/>
  <c r="G557" i="5" s="1"/>
  <c r="F561" i="5"/>
  <c r="G561" i="5" s="1"/>
  <c r="F565" i="5"/>
  <c r="G565" i="5" s="1"/>
  <c r="F569" i="5"/>
  <c r="G569" i="5" s="1"/>
  <c r="F573" i="5"/>
  <c r="G573" i="5" s="1"/>
  <c r="F577" i="5"/>
  <c r="G577" i="5" s="1"/>
  <c r="F581" i="5"/>
  <c r="G581" i="5" s="1"/>
  <c r="F585" i="5"/>
  <c r="G585" i="5" s="1"/>
  <c r="F589" i="5"/>
  <c r="G589" i="5" s="1"/>
  <c r="F593" i="5"/>
  <c r="G593" i="5" s="1"/>
  <c r="F597" i="5"/>
  <c r="G597" i="5" s="1"/>
  <c r="F601" i="5"/>
  <c r="G601" i="5" s="1"/>
  <c r="F605" i="5"/>
  <c r="G605" i="5" s="1"/>
  <c r="F609" i="5"/>
  <c r="G609" i="5" s="1"/>
  <c r="F613" i="5"/>
  <c r="G613" i="5" s="1"/>
  <c r="F617" i="5"/>
  <c r="G617" i="5" s="1"/>
  <c r="F621" i="5"/>
  <c r="G621" i="5" s="1"/>
  <c r="F625" i="5"/>
  <c r="G625" i="5" s="1"/>
  <c r="F629" i="5"/>
  <c r="G629" i="5" s="1"/>
  <c r="F633" i="5"/>
  <c r="G633" i="5" s="1"/>
  <c r="F637" i="5"/>
  <c r="G637" i="5" s="1"/>
  <c r="F641" i="5"/>
  <c r="G641" i="5" s="1"/>
  <c r="F645" i="5"/>
  <c r="G645" i="5" s="1"/>
  <c r="F649" i="5"/>
  <c r="G649" i="5" s="1"/>
  <c r="F653" i="5"/>
  <c r="G653" i="5" s="1"/>
  <c r="F657" i="5"/>
  <c r="G657" i="5" s="1"/>
  <c r="F661" i="5"/>
  <c r="G661" i="5" s="1"/>
  <c r="F665" i="5"/>
  <c r="G665" i="5" s="1"/>
  <c r="F669" i="5"/>
  <c r="G669" i="5" s="1"/>
  <c r="F673" i="5"/>
  <c r="G673" i="5" s="1"/>
  <c r="F677" i="5"/>
  <c r="G677" i="5" s="1"/>
  <c r="F681" i="5"/>
  <c r="G681" i="5" s="1"/>
  <c r="F53" i="5"/>
  <c r="G53" i="5" s="1"/>
  <c r="F101" i="5"/>
  <c r="G101" i="5" s="1"/>
  <c r="F132" i="5"/>
  <c r="G132" i="5" s="1"/>
  <c r="F166" i="5"/>
  <c r="G166" i="5" s="1"/>
  <c r="F204" i="5"/>
  <c r="G204" i="5" s="1"/>
  <c r="F234" i="5"/>
  <c r="G234" i="5" s="1"/>
  <c r="F265" i="5"/>
  <c r="G265" i="5" s="1"/>
  <c r="F319" i="5"/>
  <c r="G319" i="5" s="1"/>
  <c r="F339" i="5"/>
  <c r="G339" i="5" s="1"/>
  <c r="F60" i="5"/>
  <c r="G60" i="5" s="1"/>
  <c r="F102" i="5"/>
  <c r="G102" i="5" s="1"/>
  <c r="F140" i="5"/>
  <c r="G140" i="5" s="1"/>
  <c r="F170" i="5"/>
  <c r="G170" i="5" s="1"/>
  <c r="F242" i="5"/>
  <c r="G242" i="5" s="1"/>
  <c r="F297" i="5"/>
  <c r="G297" i="5" s="1"/>
  <c r="F322" i="5"/>
  <c r="G322" i="5" s="1"/>
  <c r="F342" i="5"/>
  <c r="G342" i="5" s="1"/>
  <c r="F359" i="5"/>
  <c r="G359" i="5" s="1"/>
  <c r="F375" i="5"/>
  <c r="G375" i="5" s="1"/>
  <c r="F391" i="5"/>
  <c r="G391" i="5" s="1"/>
  <c r="F415" i="5"/>
  <c r="G415" i="5" s="1"/>
  <c r="F426" i="5"/>
  <c r="G426" i="5" s="1"/>
  <c r="F447" i="5"/>
  <c r="G447" i="5" s="1"/>
  <c r="F458" i="5"/>
  <c r="G458" i="5" s="1"/>
  <c r="F467" i="5"/>
  <c r="G467" i="5" s="1"/>
  <c r="F640" i="5"/>
  <c r="G640" i="5" s="1"/>
  <c r="F656" i="5"/>
  <c r="G656" i="5" s="1"/>
  <c r="F672" i="5"/>
  <c r="G672" i="5" s="1"/>
  <c r="F687" i="5"/>
  <c r="G687" i="5" s="1"/>
  <c r="F691" i="5"/>
  <c r="G691" i="5" s="1"/>
  <c r="F695" i="5"/>
  <c r="G695" i="5" s="1"/>
  <c r="F699" i="5"/>
  <c r="G699" i="5" s="1"/>
  <c r="F703" i="5"/>
  <c r="G703" i="5" s="1"/>
  <c r="F707" i="5"/>
  <c r="G707" i="5" s="1"/>
  <c r="F711" i="5"/>
  <c r="G711" i="5" s="1"/>
  <c r="F715" i="5"/>
  <c r="G715" i="5" s="1"/>
  <c r="F719" i="5"/>
  <c r="G719" i="5" s="1"/>
  <c r="F723" i="5"/>
  <c r="G723" i="5" s="1"/>
  <c r="F727" i="5"/>
  <c r="G727" i="5" s="1"/>
  <c r="F731" i="5"/>
  <c r="G731" i="5" s="1"/>
  <c r="F735" i="5"/>
  <c r="G735" i="5" s="1"/>
  <c r="F739" i="5"/>
  <c r="G739" i="5" s="1"/>
  <c r="F743" i="5"/>
  <c r="G743" i="5" s="1"/>
  <c r="F747" i="5"/>
  <c r="G747" i="5" s="1"/>
  <c r="F751" i="5"/>
  <c r="G751" i="5" s="1"/>
  <c r="F755" i="5"/>
  <c r="G755" i="5" s="1"/>
  <c r="F759" i="5"/>
  <c r="G759" i="5" s="1"/>
  <c r="F763" i="5"/>
  <c r="G763" i="5" s="1"/>
  <c r="F767" i="5"/>
  <c r="G767" i="5" s="1"/>
  <c r="F771" i="5"/>
  <c r="G771" i="5" s="1"/>
  <c r="F775" i="5"/>
  <c r="G775" i="5" s="1"/>
  <c r="F779" i="5"/>
  <c r="G779" i="5" s="1"/>
  <c r="F783" i="5"/>
  <c r="G783" i="5" s="1"/>
  <c r="F787" i="5"/>
  <c r="G787" i="5" s="1"/>
  <c r="F791" i="5"/>
  <c r="G791" i="5" s="1"/>
  <c r="F795" i="5"/>
  <c r="G795" i="5" s="1"/>
  <c r="F70" i="5"/>
  <c r="G70" i="5" s="1"/>
  <c r="F106" i="5"/>
  <c r="G106" i="5" s="1"/>
  <c r="F178" i="5"/>
  <c r="G178" i="5" s="1"/>
  <c r="F343" i="5"/>
  <c r="G343" i="5" s="1"/>
  <c r="F360" i="5"/>
  <c r="G360" i="5" s="1"/>
  <c r="F72" i="5"/>
  <c r="G72" i="5" s="1"/>
  <c r="F114" i="5"/>
  <c r="G114" i="5" s="1"/>
  <c r="F276" i="5"/>
  <c r="G276" i="5" s="1"/>
  <c r="F364" i="5"/>
  <c r="G364" i="5" s="1"/>
  <c r="F380" i="5"/>
  <c r="G380" i="5" s="1"/>
  <c r="F396" i="5"/>
  <c r="G396" i="5" s="1"/>
  <c r="F408" i="5"/>
  <c r="G408" i="5" s="1"/>
  <c r="F440" i="5"/>
  <c r="G440" i="5" s="1"/>
  <c r="F461" i="5"/>
  <c r="G461" i="5" s="1"/>
  <c r="F470" i="5"/>
  <c r="G470" i="5" s="1"/>
  <c r="F479" i="5"/>
  <c r="G479" i="5" s="1"/>
  <c r="F488" i="5"/>
  <c r="G488" i="5" s="1"/>
  <c r="F496" i="5"/>
  <c r="G496" i="5" s="1"/>
  <c r="F504" i="5"/>
  <c r="G504" i="5" s="1"/>
  <c r="F512" i="5"/>
  <c r="G512" i="5" s="1"/>
  <c r="F520" i="5"/>
  <c r="G520" i="5" s="1"/>
  <c r="F528" i="5"/>
  <c r="G528" i="5" s="1"/>
  <c r="F536" i="5"/>
  <c r="G536" i="5" s="1"/>
  <c r="F544" i="5"/>
  <c r="G544" i="5" s="1"/>
  <c r="F552" i="5"/>
  <c r="G552" i="5" s="1"/>
  <c r="F560" i="5"/>
  <c r="G560" i="5" s="1"/>
  <c r="F568" i="5"/>
  <c r="G568" i="5" s="1"/>
  <c r="F576" i="5"/>
  <c r="G576" i="5" s="1"/>
  <c r="F584" i="5"/>
  <c r="G584" i="5" s="1"/>
  <c r="F592" i="5"/>
  <c r="G592" i="5" s="1"/>
  <c r="F600" i="5"/>
  <c r="G600" i="5" s="1"/>
  <c r="F608" i="5"/>
  <c r="G608" i="5" s="1"/>
  <c r="F616" i="5"/>
  <c r="G616" i="5" s="1"/>
  <c r="F624" i="5"/>
  <c r="G624" i="5" s="1"/>
  <c r="F630" i="5"/>
  <c r="G630" i="5" s="1"/>
  <c r="F636" i="5"/>
  <c r="G636" i="5" s="1"/>
  <c r="F652" i="5"/>
  <c r="G652" i="5" s="1"/>
  <c r="F668" i="5"/>
  <c r="G668" i="5" s="1"/>
  <c r="F684" i="5"/>
  <c r="G684" i="5" s="1"/>
  <c r="F688" i="5"/>
  <c r="G688" i="5" s="1"/>
  <c r="F692" i="5"/>
  <c r="G692" i="5" s="1"/>
  <c r="F696" i="5"/>
  <c r="G696" i="5" s="1"/>
  <c r="F700" i="5"/>
  <c r="G700" i="5" s="1"/>
  <c r="F704" i="5"/>
  <c r="G704" i="5" s="1"/>
  <c r="F708" i="5"/>
  <c r="G708" i="5" s="1"/>
  <c r="F712" i="5"/>
  <c r="G712" i="5" s="1"/>
  <c r="F716" i="5"/>
  <c r="G716" i="5" s="1"/>
  <c r="F720" i="5"/>
  <c r="G720" i="5" s="1"/>
  <c r="F724" i="5"/>
  <c r="G724" i="5" s="1"/>
  <c r="F728" i="5"/>
  <c r="G728" i="5" s="1"/>
  <c r="F732" i="5"/>
  <c r="G732" i="5" s="1"/>
  <c r="F736" i="5"/>
  <c r="G736" i="5" s="1"/>
  <c r="F740" i="5"/>
  <c r="G740" i="5" s="1"/>
  <c r="F744" i="5"/>
  <c r="G744" i="5" s="1"/>
  <c r="F748" i="5"/>
  <c r="G748" i="5" s="1"/>
  <c r="F752" i="5"/>
  <c r="G752" i="5" s="1"/>
  <c r="F756" i="5"/>
  <c r="G756" i="5" s="1"/>
  <c r="F760" i="5"/>
  <c r="G760" i="5" s="1"/>
  <c r="F764" i="5"/>
  <c r="G764" i="5" s="1"/>
  <c r="F768" i="5"/>
  <c r="G768" i="5" s="1"/>
  <c r="F16" i="5"/>
  <c r="G16" i="5" s="1"/>
  <c r="F217" i="5"/>
  <c r="G217" i="5" s="1"/>
  <c r="F254" i="5"/>
  <c r="G254" i="5" s="1"/>
  <c r="F308" i="5"/>
  <c r="G308" i="5" s="1"/>
  <c r="F329" i="5"/>
  <c r="G329" i="5" s="1"/>
  <c r="F348" i="5"/>
  <c r="G348" i="5" s="1"/>
  <c r="F419" i="5"/>
  <c r="G419" i="5" s="1"/>
  <c r="F430" i="5"/>
  <c r="G430" i="5" s="1"/>
  <c r="F451" i="5"/>
  <c r="G451" i="5" s="1"/>
  <c r="F480" i="5"/>
  <c r="G480" i="5" s="1"/>
  <c r="F642" i="5"/>
  <c r="G642" i="5" s="1"/>
  <c r="F658" i="5"/>
  <c r="G658" i="5" s="1"/>
  <c r="F674" i="5"/>
  <c r="G674" i="5" s="1"/>
  <c r="F32" i="5"/>
  <c r="G32" i="5" s="1"/>
  <c r="F88" i="5"/>
  <c r="G88" i="5" s="1"/>
  <c r="F157" i="5"/>
  <c r="G157" i="5" s="1"/>
  <c r="F192" i="5"/>
  <c r="G192" i="5" s="1"/>
  <c r="F229" i="5"/>
  <c r="G229" i="5" s="1"/>
  <c r="F258" i="5"/>
  <c r="G258" i="5" s="1"/>
  <c r="F287" i="5"/>
  <c r="G287" i="5" s="1"/>
  <c r="F334" i="5"/>
  <c r="G334" i="5" s="1"/>
  <c r="F352" i="5"/>
  <c r="G352" i="5" s="1"/>
  <c r="F368" i="5"/>
  <c r="G368" i="5" s="1"/>
  <c r="F384" i="5"/>
  <c r="G384" i="5" s="1"/>
  <c r="F400" i="5"/>
  <c r="G400" i="5" s="1"/>
  <c r="F432" i="5"/>
  <c r="G432" i="5" s="1"/>
  <c r="F463" i="5"/>
  <c r="G463" i="5" s="1"/>
  <c r="F490" i="5"/>
  <c r="G490" i="5" s="1"/>
  <c r="F498" i="5"/>
  <c r="G498" i="5" s="1"/>
  <c r="F506" i="5"/>
  <c r="G506" i="5" s="1"/>
  <c r="F514" i="5"/>
  <c r="G514" i="5" s="1"/>
  <c r="F522" i="5"/>
  <c r="G522" i="5" s="1"/>
  <c r="F530" i="5"/>
  <c r="G530" i="5" s="1"/>
  <c r="F538" i="5"/>
  <c r="G538" i="5" s="1"/>
  <c r="F546" i="5"/>
  <c r="G546" i="5" s="1"/>
  <c r="F554" i="5"/>
  <c r="G554" i="5" s="1"/>
  <c r="F562" i="5"/>
  <c r="G562" i="5" s="1"/>
  <c r="F570" i="5"/>
  <c r="G570" i="5" s="1"/>
  <c r="F578" i="5"/>
  <c r="G578" i="5" s="1"/>
  <c r="F586" i="5"/>
  <c r="G586" i="5" s="1"/>
  <c r="F594" i="5"/>
  <c r="G594" i="5" s="1"/>
  <c r="F602" i="5"/>
  <c r="G602" i="5" s="1"/>
  <c r="F610" i="5"/>
  <c r="G610" i="5" s="1"/>
  <c r="F618" i="5"/>
  <c r="G618" i="5" s="1"/>
  <c r="F626" i="5"/>
  <c r="G626" i="5" s="1"/>
  <c r="F638" i="5"/>
  <c r="G638" i="5" s="1"/>
  <c r="F654" i="5"/>
  <c r="G654" i="5" s="1"/>
  <c r="F670" i="5"/>
  <c r="G670" i="5" s="1"/>
  <c r="F255" i="5"/>
  <c r="G255" i="5" s="1"/>
  <c r="F351" i="5"/>
  <c r="G351" i="5" s="1"/>
  <c r="F414" i="5"/>
  <c r="G414" i="5" s="1"/>
  <c r="F435" i="5"/>
  <c r="G435" i="5" s="1"/>
  <c r="F475" i="5"/>
  <c r="G475" i="5" s="1"/>
  <c r="F634" i="5"/>
  <c r="G634" i="5" s="1"/>
  <c r="F666" i="5"/>
  <c r="G666" i="5" s="1"/>
  <c r="F774" i="5"/>
  <c r="G774" i="5" s="1"/>
  <c r="F780" i="5"/>
  <c r="G780" i="5" s="1"/>
  <c r="F793" i="5"/>
  <c r="G793" i="5" s="1"/>
  <c r="F799" i="5"/>
  <c r="G799" i="5" s="1"/>
  <c r="F804" i="5"/>
  <c r="G804" i="5" s="1"/>
  <c r="F810" i="5"/>
  <c r="G810" i="5" s="1"/>
  <c r="F815" i="5"/>
  <c r="G815" i="5" s="1"/>
  <c r="F820" i="5"/>
  <c r="G820" i="5" s="1"/>
  <c r="F825" i="5"/>
  <c r="G825" i="5" s="1"/>
  <c r="F829" i="5"/>
  <c r="G829" i="5" s="1"/>
  <c r="F833" i="5"/>
  <c r="G833" i="5" s="1"/>
  <c r="F837" i="5"/>
  <c r="G837" i="5" s="1"/>
  <c r="F841" i="5"/>
  <c r="G841" i="5" s="1"/>
  <c r="F845" i="5"/>
  <c r="G845" i="5" s="1"/>
  <c r="F849" i="5"/>
  <c r="G849" i="5" s="1"/>
  <c r="F853" i="5"/>
  <c r="G853" i="5" s="1"/>
  <c r="F857" i="5"/>
  <c r="G857" i="5" s="1"/>
  <c r="F861" i="5"/>
  <c r="G861" i="5" s="1"/>
  <c r="F865" i="5"/>
  <c r="G865" i="5" s="1"/>
  <c r="F869" i="5"/>
  <c r="G869" i="5" s="1"/>
  <c r="F873" i="5"/>
  <c r="G873" i="5" s="1"/>
  <c r="F877" i="5"/>
  <c r="G877" i="5" s="1"/>
  <c r="F881" i="5"/>
  <c r="G881" i="5" s="1"/>
  <c r="F885" i="5"/>
  <c r="G885" i="5" s="1"/>
  <c r="F889" i="5"/>
  <c r="G889" i="5" s="1"/>
  <c r="F893" i="5"/>
  <c r="G893" i="5" s="1"/>
  <c r="F897" i="5"/>
  <c r="G897" i="5" s="1"/>
  <c r="F901" i="5"/>
  <c r="G901" i="5" s="1"/>
  <c r="F905" i="5"/>
  <c r="G905" i="5" s="1"/>
  <c r="F909" i="5"/>
  <c r="G909" i="5" s="1"/>
  <c r="F913" i="5"/>
  <c r="G913" i="5" s="1"/>
  <c r="F917" i="5"/>
  <c r="G917" i="5" s="1"/>
  <c r="F921" i="5"/>
  <c r="G921" i="5" s="1"/>
  <c r="F128" i="5"/>
  <c r="G128" i="5" s="1"/>
  <c r="F356" i="5"/>
  <c r="G356" i="5" s="1"/>
  <c r="F392" i="5"/>
  <c r="G392" i="5" s="1"/>
  <c r="F416" i="5"/>
  <c r="G416" i="5" s="1"/>
  <c r="F477" i="5"/>
  <c r="G477" i="5" s="1"/>
  <c r="F494" i="5"/>
  <c r="G494" i="5" s="1"/>
  <c r="F510" i="5"/>
  <c r="G510" i="5" s="1"/>
  <c r="F526" i="5"/>
  <c r="G526" i="5" s="1"/>
  <c r="F542" i="5"/>
  <c r="G542" i="5" s="1"/>
  <c r="F558" i="5"/>
  <c r="G558" i="5" s="1"/>
  <c r="F574" i="5"/>
  <c r="G574" i="5" s="1"/>
  <c r="F590" i="5"/>
  <c r="G590" i="5" s="1"/>
  <c r="F606" i="5"/>
  <c r="G606" i="5" s="1"/>
  <c r="F622" i="5"/>
  <c r="G622" i="5" s="1"/>
  <c r="F646" i="5"/>
  <c r="G646" i="5" s="1"/>
  <c r="F678" i="5"/>
  <c r="G678" i="5" s="1"/>
  <c r="F781" i="5"/>
  <c r="G781" i="5" s="1"/>
  <c r="F794" i="5"/>
  <c r="G794" i="5" s="1"/>
  <c r="F805" i="5"/>
  <c r="G805" i="5" s="1"/>
  <c r="F821" i="5"/>
  <c r="G821" i="5" s="1"/>
  <c r="F153" i="5"/>
  <c r="G153" i="5" s="1"/>
  <c r="F286" i="5"/>
  <c r="G286" i="5" s="1"/>
  <c r="F367" i="5"/>
  <c r="G367" i="5" s="1"/>
  <c r="F399" i="5"/>
  <c r="G399" i="5" s="1"/>
  <c r="F442" i="5"/>
  <c r="G442" i="5" s="1"/>
  <c r="F481" i="5"/>
  <c r="G481" i="5" s="1"/>
  <c r="F648" i="5"/>
  <c r="G648" i="5" s="1"/>
  <c r="F680" i="5"/>
  <c r="G680" i="5" s="1"/>
  <c r="F689" i="5"/>
  <c r="G689" i="5" s="1"/>
  <c r="F697" i="5"/>
  <c r="G697" i="5" s="1"/>
  <c r="F705" i="5"/>
  <c r="G705" i="5" s="1"/>
  <c r="F713" i="5"/>
  <c r="G713" i="5" s="1"/>
  <c r="F721" i="5"/>
  <c r="G721" i="5" s="1"/>
  <c r="F729" i="5"/>
  <c r="G729" i="5" s="1"/>
  <c r="F737" i="5"/>
  <c r="G737" i="5" s="1"/>
  <c r="F745" i="5"/>
  <c r="G745" i="5" s="1"/>
  <c r="F753" i="5"/>
  <c r="G753" i="5" s="1"/>
  <c r="F761" i="5"/>
  <c r="G761" i="5" s="1"/>
  <c r="F769" i="5"/>
  <c r="G769" i="5" s="1"/>
  <c r="F782" i="5"/>
  <c r="G782" i="5" s="1"/>
  <c r="F788" i="5"/>
  <c r="G788" i="5" s="1"/>
  <c r="F800" i="5"/>
  <c r="G800" i="5" s="1"/>
  <c r="F806" i="5"/>
  <c r="G806" i="5" s="1"/>
  <c r="F811" i="5"/>
  <c r="G811" i="5" s="1"/>
  <c r="F816" i="5"/>
  <c r="G816" i="5" s="1"/>
  <c r="F822" i="5"/>
  <c r="G822" i="5" s="1"/>
  <c r="F826" i="5"/>
  <c r="G826" i="5" s="1"/>
  <c r="F830" i="5"/>
  <c r="G830" i="5" s="1"/>
  <c r="F834" i="5"/>
  <c r="G834" i="5" s="1"/>
  <c r="F838" i="5"/>
  <c r="G838" i="5" s="1"/>
  <c r="F842" i="5"/>
  <c r="G842" i="5" s="1"/>
  <c r="F846" i="5"/>
  <c r="G846" i="5" s="1"/>
  <c r="F850" i="5"/>
  <c r="G850" i="5" s="1"/>
  <c r="F854" i="5"/>
  <c r="G854" i="5" s="1"/>
  <c r="F858" i="5"/>
  <c r="G858" i="5" s="1"/>
  <c r="F862" i="5"/>
  <c r="G862" i="5" s="1"/>
  <c r="F866" i="5"/>
  <c r="G866" i="5" s="1"/>
  <c r="F870" i="5"/>
  <c r="G870" i="5" s="1"/>
  <c r="F874" i="5"/>
  <c r="G874" i="5" s="1"/>
  <c r="F878" i="5"/>
  <c r="G878" i="5" s="1"/>
  <c r="F882" i="5"/>
  <c r="G882" i="5" s="1"/>
  <c r="F886" i="5"/>
  <c r="G886" i="5" s="1"/>
  <c r="F890" i="5"/>
  <c r="G890" i="5" s="1"/>
  <c r="F894" i="5"/>
  <c r="G894" i="5" s="1"/>
  <c r="F898" i="5"/>
  <c r="G898" i="5" s="1"/>
  <c r="F902" i="5"/>
  <c r="G902" i="5" s="1"/>
  <c r="F906" i="5"/>
  <c r="G906" i="5" s="1"/>
  <c r="F910" i="5"/>
  <c r="G910" i="5" s="1"/>
  <c r="F914" i="5"/>
  <c r="G914" i="5" s="1"/>
  <c r="F918" i="5"/>
  <c r="G918" i="5" s="1"/>
  <c r="F922" i="5"/>
  <c r="G922" i="5" s="1"/>
  <c r="F926" i="5"/>
  <c r="G926" i="5" s="1"/>
  <c r="F930" i="5"/>
  <c r="G930" i="5" s="1"/>
  <c r="F934" i="5"/>
  <c r="G934" i="5" s="1"/>
  <c r="F938" i="5"/>
  <c r="G938" i="5" s="1"/>
  <c r="F942" i="5"/>
  <c r="G942" i="5" s="1"/>
  <c r="F946" i="5"/>
  <c r="G946" i="5" s="1"/>
  <c r="F950" i="5"/>
  <c r="G950" i="5" s="1"/>
  <c r="F954" i="5"/>
  <c r="G954" i="5" s="1"/>
  <c r="F958" i="5"/>
  <c r="G958" i="5" s="1"/>
  <c r="F962" i="5"/>
  <c r="G962" i="5" s="1"/>
  <c r="F966" i="5"/>
  <c r="G966" i="5" s="1"/>
  <c r="F970" i="5"/>
  <c r="G970" i="5" s="1"/>
  <c r="F974" i="5"/>
  <c r="G974" i="5" s="1"/>
  <c r="F978" i="5"/>
  <c r="G978" i="5" s="1"/>
  <c r="F982" i="5"/>
  <c r="G982" i="5" s="1"/>
  <c r="F986" i="5"/>
  <c r="G986" i="5" s="1"/>
  <c r="F990" i="5"/>
  <c r="G990" i="5" s="1"/>
  <c r="F994" i="5"/>
  <c r="G994" i="5" s="1"/>
  <c r="F998" i="5"/>
  <c r="G998" i="5" s="1"/>
  <c r="F1002" i="5"/>
  <c r="G1002" i="5" s="1"/>
  <c r="F165" i="5"/>
  <c r="G165" i="5" s="1"/>
  <c r="F290" i="5"/>
  <c r="G290" i="5" s="1"/>
  <c r="F372" i="5"/>
  <c r="G372" i="5" s="1"/>
  <c r="F424" i="5"/>
  <c r="G424" i="5" s="1"/>
  <c r="F484" i="5"/>
  <c r="G484" i="5" s="1"/>
  <c r="F500" i="5"/>
  <c r="G500" i="5" s="1"/>
  <c r="F516" i="5"/>
  <c r="G516" i="5" s="1"/>
  <c r="F532" i="5"/>
  <c r="G532" i="5" s="1"/>
  <c r="F548" i="5"/>
  <c r="G548" i="5" s="1"/>
  <c r="F564" i="5"/>
  <c r="G564" i="5" s="1"/>
  <c r="F580" i="5"/>
  <c r="G580" i="5" s="1"/>
  <c r="F596" i="5"/>
  <c r="G596" i="5" s="1"/>
  <c r="F612" i="5"/>
  <c r="G612" i="5" s="1"/>
  <c r="F660" i="5"/>
  <c r="G660" i="5" s="1"/>
  <c r="F690" i="5"/>
  <c r="G690" i="5" s="1"/>
  <c r="F698" i="5"/>
  <c r="G698" i="5" s="1"/>
  <c r="F706" i="5"/>
  <c r="G706" i="5" s="1"/>
  <c r="F714" i="5"/>
  <c r="G714" i="5" s="1"/>
  <c r="F722" i="5"/>
  <c r="G722" i="5" s="1"/>
  <c r="F730" i="5"/>
  <c r="G730" i="5" s="1"/>
  <c r="F738" i="5"/>
  <c r="G738" i="5" s="1"/>
  <c r="F746" i="5"/>
  <c r="G746" i="5" s="1"/>
  <c r="F754" i="5"/>
  <c r="G754" i="5" s="1"/>
  <c r="F762" i="5"/>
  <c r="G762" i="5" s="1"/>
  <c r="F770" i="5"/>
  <c r="G770" i="5" s="1"/>
  <c r="F776" i="5"/>
  <c r="G776" i="5" s="1"/>
  <c r="F789" i="5"/>
  <c r="G789" i="5" s="1"/>
  <c r="F801" i="5"/>
  <c r="G801" i="5" s="1"/>
  <c r="F817" i="5"/>
  <c r="G817" i="5" s="1"/>
  <c r="F20" i="5"/>
  <c r="G20" i="5" s="1"/>
  <c r="F403" i="5"/>
  <c r="G403" i="5" s="1"/>
  <c r="F446" i="5"/>
  <c r="G446" i="5" s="1"/>
  <c r="F466" i="5"/>
  <c r="G466" i="5" s="1"/>
  <c r="F628" i="5"/>
  <c r="G628" i="5" s="1"/>
  <c r="F650" i="5"/>
  <c r="G650" i="5" s="1"/>
  <c r="F682" i="5"/>
  <c r="G682" i="5" s="1"/>
  <c r="F777" i="5"/>
  <c r="G777" i="5" s="1"/>
  <c r="F790" i="5"/>
  <c r="G790" i="5" s="1"/>
  <c r="F796" i="5"/>
  <c r="G796" i="5" s="1"/>
  <c r="F802" i="5"/>
  <c r="G802" i="5" s="1"/>
  <c r="F807" i="5"/>
  <c r="G807" i="5" s="1"/>
  <c r="F812" i="5"/>
  <c r="G812" i="5" s="1"/>
  <c r="F818" i="5"/>
  <c r="G818" i="5" s="1"/>
  <c r="F823" i="5"/>
  <c r="G823" i="5" s="1"/>
  <c r="F827" i="5"/>
  <c r="G827" i="5" s="1"/>
  <c r="F831" i="5"/>
  <c r="G831" i="5" s="1"/>
  <c r="F835" i="5"/>
  <c r="G835" i="5" s="1"/>
  <c r="F839" i="5"/>
  <c r="G839" i="5" s="1"/>
  <c r="F843" i="5"/>
  <c r="G843" i="5" s="1"/>
  <c r="F847" i="5"/>
  <c r="G847" i="5" s="1"/>
  <c r="F851" i="5"/>
  <c r="G851" i="5" s="1"/>
  <c r="F855" i="5"/>
  <c r="G855" i="5" s="1"/>
  <c r="F859" i="5"/>
  <c r="G859" i="5" s="1"/>
  <c r="F863" i="5"/>
  <c r="G863" i="5" s="1"/>
  <c r="F867" i="5"/>
  <c r="G867" i="5" s="1"/>
  <c r="F871" i="5"/>
  <c r="G871" i="5" s="1"/>
  <c r="F875" i="5"/>
  <c r="G875" i="5" s="1"/>
  <c r="F879" i="5"/>
  <c r="G879" i="5" s="1"/>
  <c r="F883" i="5"/>
  <c r="G883" i="5" s="1"/>
  <c r="F887" i="5"/>
  <c r="G887" i="5" s="1"/>
  <c r="F891" i="5"/>
  <c r="G891" i="5" s="1"/>
  <c r="F895" i="5"/>
  <c r="G895" i="5" s="1"/>
  <c r="F899" i="5"/>
  <c r="G899" i="5" s="1"/>
  <c r="F903" i="5"/>
  <c r="G903" i="5" s="1"/>
  <c r="F907" i="5"/>
  <c r="G907" i="5" s="1"/>
  <c r="F911" i="5"/>
  <c r="G911" i="5" s="1"/>
  <c r="F915" i="5"/>
  <c r="G915" i="5" s="1"/>
  <c r="F919" i="5"/>
  <c r="G919" i="5" s="1"/>
  <c r="F923" i="5"/>
  <c r="G923" i="5" s="1"/>
  <c r="F927" i="5"/>
  <c r="G927" i="5" s="1"/>
  <c r="F931" i="5"/>
  <c r="G931" i="5" s="1"/>
  <c r="F935" i="5"/>
  <c r="G935" i="5" s="1"/>
  <c r="F939" i="5"/>
  <c r="G939" i="5" s="1"/>
  <c r="F943" i="5"/>
  <c r="G943" i="5" s="1"/>
  <c r="F947" i="5"/>
  <c r="G947" i="5" s="1"/>
  <c r="F951" i="5"/>
  <c r="G951" i="5" s="1"/>
  <c r="F955" i="5"/>
  <c r="G955" i="5" s="1"/>
  <c r="F959" i="5"/>
  <c r="G959" i="5" s="1"/>
  <c r="F963" i="5"/>
  <c r="G963" i="5" s="1"/>
  <c r="F967" i="5"/>
  <c r="G967" i="5" s="1"/>
  <c r="F86" i="5"/>
  <c r="G86" i="5" s="1"/>
  <c r="F221" i="5"/>
  <c r="G221" i="5" s="1"/>
  <c r="F383" i="5"/>
  <c r="G383" i="5" s="1"/>
  <c r="F410" i="5"/>
  <c r="G410" i="5" s="1"/>
  <c r="F431" i="5"/>
  <c r="G431" i="5" s="1"/>
  <c r="F472" i="5"/>
  <c r="G472" i="5" s="1"/>
  <c r="F632" i="5"/>
  <c r="G632" i="5" s="1"/>
  <c r="F664" i="5"/>
  <c r="G664" i="5" s="1"/>
  <c r="F685" i="5"/>
  <c r="G685" i="5" s="1"/>
  <c r="F693" i="5"/>
  <c r="G693" i="5" s="1"/>
  <c r="F701" i="5"/>
  <c r="G701" i="5" s="1"/>
  <c r="F709" i="5"/>
  <c r="G709" i="5" s="1"/>
  <c r="F717" i="5"/>
  <c r="G717" i="5" s="1"/>
  <c r="F725" i="5"/>
  <c r="G725" i="5" s="1"/>
  <c r="F733" i="5"/>
  <c r="G733" i="5" s="1"/>
  <c r="F741" i="5"/>
  <c r="G741" i="5" s="1"/>
  <c r="F749" i="5"/>
  <c r="G749" i="5" s="1"/>
  <c r="F757" i="5"/>
  <c r="G757" i="5" s="1"/>
  <c r="F765" i="5"/>
  <c r="G765" i="5" s="1"/>
  <c r="F772" i="5"/>
  <c r="G772" i="5" s="1"/>
  <c r="F785" i="5"/>
  <c r="G785" i="5" s="1"/>
  <c r="F798" i="5"/>
  <c r="G798" i="5" s="1"/>
  <c r="F803" i="5"/>
  <c r="G803" i="5" s="1"/>
  <c r="F808" i="5"/>
  <c r="G808" i="5" s="1"/>
  <c r="F814" i="5"/>
  <c r="G814" i="5" s="1"/>
  <c r="F819" i="5"/>
  <c r="G819" i="5" s="1"/>
  <c r="F824" i="5"/>
  <c r="G824" i="5" s="1"/>
  <c r="F828" i="5"/>
  <c r="G828" i="5" s="1"/>
  <c r="F832" i="5"/>
  <c r="G832" i="5" s="1"/>
  <c r="F836" i="5"/>
  <c r="G836" i="5" s="1"/>
  <c r="F840" i="5"/>
  <c r="G840" i="5" s="1"/>
  <c r="F844" i="5"/>
  <c r="G844" i="5" s="1"/>
  <c r="F848" i="5"/>
  <c r="G848" i="5" s="1"/>
  <c r="F852" i="5"/>
  <c r="G852" i="5" s="1"/>
  <c r="F856" i="5"/>
  <c r="G856" i="5" s="1"/>
  <c r="F860" i="5"/>
  <c r="G860" i="5" s="1"/>
  <c r="F864" i="5"/>
  <c r="G864" i="5" s="1"/>
  <c r="F868" i="5"/>
  <c r="G868" i="5" s="1"/>
  <c r="F872" i="5"/>
  <c r="G872" i="5" s="1"/>
  <c r="F876" i="5"/>
  <c r="G876" i="5" s="1"/>
  <c r="F880" i="5"/>
  <c r="G880" i="5" s="1"/>
  <c r="F884" i="5"/>
  <c r="G884" i="5" s="1"/>
  <c r="F888" i="5"/>
  <c r="G888" i="5" s="1"/>
  <c r="F892" i="5"/>
  <c r="G892" i="5" s="1"/>
  <c r="F896" i="5"/>
  <c r="G896" i="5" s="1"/>
  <c r="F900" i="5"/>
  <c r="G900" i="5" s="1"/>
  <c r="F904" i="5"/>
  <c r="G904" i="5" s="1"/>
  <c r="F908" i="5"/>
  <c r="G908" i="5" s="1"/>
  <c r="F912" i="5"/>
  <c r="G912" i="5" s="1"/>
  <c r="F916" i="5"/>
  <c r="G916" i="5" s="1"/>
  <c r="F920" i="5"/>
  <c r="G920" i="5" s="1"/>
  <c r="F924" i="5"/>
  <c r="G924" i="5" s="1"/>
  <c r="F928" i="5"/>
  <c r="G928" i="5" s="1"/>
  <c r="F932" i="5"/>
  <c r="G932" i="5" s="1"/>
  <c r="F936" i="5"/>
  <c r="G936" i="5" s="1"/>
  <c r="F940" i="5"/>
  <c r="G940" i="5" s="1"/>
  <c r="F944" i="5"/>
  <c r="G944" i="5" s="1"/>
  <c r="F948" i="5"/>
  <c r="G948" i="5" s="1"/>
  <c r="F952" i="5"/>
  <c r="G952" i="5" s="1"/>
  <c r="F956" i="5"/>
  <c r="G956" i="5" s="1"/>
  <c r="F960" i="5"/>
  <c r="G960" i="5" s="1"/>
  <c r="F964" i="5"/>
  <c r="G964" i="5" s="1"/>
  <c r="F318" i="5"/>
  <c r="G318" i="5" s="1"/>
  <c r="F448" i="5"/>
  <c r="G448" i="5" s="1"/>
  <c r="F518" i="5"/>
  <c r="G518" i="5" s="1"/>
  <c r="F582" i="5"/>
  <c r="G582" i="5" s="1"/>
  <c r="F778" i="5"/>
  <c r="G778" i="5" s="1"/>
  <c r="F941" i="5"/>
  <c r="G941" i="5" s="1"/>
  <c r="F977" i="5"/>
  <c r="G977" i="5" s="1"/>
  <c r="F984" i="5"/>
  <c r="G984" i="5" s="1"/>
  <c r="F991" i="5"/>
  <c r="G991" i="5" s="1"/>
  <c r="F1007" i="5"/>
  <c r="G1007" i="5" s="1"/>
  <c r="F1016" i="5"/>
  <c r="G1016" i="5" s="1"/>
  <c r="F1025" i="5"/>
  <c r="G1025" i="5" s="1"/>
  <c r="F1029" i="5"/>
  <c r="G1029" i="5" s="1"/>
  <c r="F1033" i="5"/>
  <c r="G1033" i="5" s="1"/>
  <c r="F1037" i="5"/>
  <c r="G1037" i="5" s="1"/>
  <c r="F1041" i="5"/>
  <c r="G1041" i="5" s="1"/>
  <c r="F1045" i="5"/>
  <c r="G1045" i="5" s="1"/>
  <c r="F1049" i="5"/>
  <c r="G1049" i="5" s="1"/>
  <c r="F1053" i="5"/>
  <c r="G1053" i="5" s="1"/>
  <c r="F1057" i="5"/>
  <c r="G1057" i="5" s="1"/>
  <c r="F1061" i="5"/>
  <c r="G1061" i="5" s="1"/>
  <c r="F1065" i="5"/>
  <c r="G1065" i="5" s="1"/>
  <c r="F1069" i="5"/>
  <c r="G1069" i="5" s="1"/>
  <c r="F1073" i="5"/>
  <c r="G1073" i="5" s="1"/>
  <c r="F1077" i="5"/>
  <c r="G1077" i="5" s="1"/>
  <c r="F1081" i="5"/>
  <c r="G1081" i="5" s="1"/>
  <c r="F1085" i="5"/>
  <c r="G1085" i="5" s="1"/>
  <c r="F1089" i="5"/>
  <c r="G1089" i="5" s="1"/>
  <c r="F1093" i="5"/>
  <c r="G1093" i="5" s="1"/>
  <c r="F1097" i="5"/>
  <c r="G1097" i="5" s="1"/>
  <c r="F1101" i="5"/>
  <c r="G1101" i="5" s="1"/>
  <c r="F1105" i="5"/>
  <c r="G1105" i="5" s="1"/>
  <c r="F1109" i="5"/>
  <c r="G1109" i="5" s="1"/>
  <c r="F1113" i="5"/>
  <c r="G1113" i="5" s="1"/>
  <c r="F1117" i="5"/>
  <c r="G1117" i="5" s="1"/>
  <c r="F1121" i="5"/>
  <c r="G1121" i="5" s="1"/>
  <c r="F1125" i="5"/>
  <c r="G1125" i="5" s="1"/>
  <c r="F1129" i="5"/>
  <c r="G1129" i="5" s="1"/>
  <c r="F1133" i="5"/>
  <c r="G1133" i="5" s="1"/>
  <c r="F1137" i="5"/>
  <c r="G1137" i="5" s="1"/>
  <c r="F1141" i="5"/>
  <c r="G1141" i="5" s="1"/>
  <c r="F1145" i="5"/>
  <c r="G1145" i="5" s="1"/>
  <c r="F1149" i="5"/>
  <c r="G1149" i="5" s="1"/>
  <c r="F1153" i="5"/>
  <c r="G1153" i="5" s="1"/>
  <c r="F1157" i="5"/>
  <c r="G1157" i="5" s="1"/>
  <c r="F1161" i="5"/>
  <c r="G1161" i="5" s="1"/>
  <c r="F1165" i="5"/>
  <c r="G1165" i="5" s="1"/>
  <c r="F1169" i="5"/>
  <c r="G1169" i="5" s="1"/>
  <c r="F1173" i="5"/>
  <c r="G1173" i="5" s="1"/>
  <c r="F1177" i="5"/>
  <c r="G1177" i="5" s="1"/>
  <c r="F1181" i="5"/>
  <c r="G1181" i="5" s="1"/>
  <c r="F1185" i="5"/>
  <c r="G1185" i="5" s="1"/>
  <c r="F1189" i="5"/>
  <c r="G1189" i="5" s="1"/>
  <c r="F1193" i="5"/>
  <c r="G1193" i="5" s="1"/>
  <c r="F1197" i="5"/>
  <c r="G1197" i="5" s="1"/>
  <c r="F1201" i="5"/>
  <c r="G1201" i="5" s="1"/>
  <c r="F1205" i="5"/>
  <c r="G1205" i="5" s="1"/>
  <c r="F1209" i="5"/>
  <c r="G1209" i="5" s="1"/>
  <c r="F1213" i="5"/>
  <c r="G1213" i="5" s="1"/>
  <c r="F1217" i="5"/>
  <c r="G1217" i="5" s="1"/>
  <c r="F1221" i="5"/>
  <c r="G1221" i="5" s="1"/>
  <c r="F1225" i="5"/>
  <c r="G1225" i="5" s="1"/>
  <c r="F1229" i="5"/>
  <c r="G1229" i="5" s="1"/>
  <c r="F1233" i="5"/>
  <c r="G1233" i="5" s="1"/>
  <c r="F1237" i="5"/>
  <c r="G1237" i="5" s="1"/>
  <c r="F456" i="5"/>
  <c r="G456" i="5" s="1"/>
  <c r="F524" i="5"/>
  <c r="G524" i="5" s="1"/>
  <c r="F588" i="5"/>
  <c r="G588" i="5" s="1"/>
  <c r="F644" i="5"/>
  <c r="G644" i="5" s="1"/>
  <c r="F686" i="5"/>
  <c r="G686" i="5" s="1"/>
  <c r="F718" i="5"/>
  <c r="G718" i="5" s="1"/>
  <c r="F750" i="5"/>
  <c r="G750" i="5" s="1"/>
  <c r="F953" i="5"/>
  <c r="G953" i="5" s="1"/>
  <c r="F972" i="5"/>
  <c r="G972" i="5" s="1"/>
  <c r="F979" i="5"/>
  <c r="G979" i="5" s="1"/>
  <c r="F997" i="5"/>
  <c r="G997" i="5" s="1"/>
  <c r="F1003" i="5"/>
  <c r="G1003" i="5" s="1"/>
  <c r="F1012" i="5"/>
  <c r="G1012" i="5" s="1"/>
  <c r="F1021" i="5"/>
  <c r="G1021" i="5" s="1"/>
  <c r="F376" i="5"/>
  <c r="G376" i="5" s="1"/>
  <c r="F468" i="5"/>
  <c r="G468" i="5" s="1"/>
  <c r="F534" i="5"/>
  <c r="G534" i="5" s="1"/>
  <c r="F598" i="5"/>
  <c r="G598" i="5" s="1"/>
  <c r="F784" i="5"/>
  <c r="G784" i="5" s="1"/>
  <c r="F933" i="5"/>
  <c r="G933" i="5" s="1"/>
  <c r="F965" i="5"/>
  <c r="G965" i="5" s="1"/>
  <c r="F985" i="5"/>
  <c r="G985" i="5" s="1"/>
  <c r="F992" i="5"/>
  <c r="G992" i="5" s="1"/>
  <c r="F1008" i="5"/>
  <c r="G1008" i="5" s="1"/>
  <c r="F1017" i="5"/>
  <c r="G1017" i="5" s="1"/>
  <c r="F1026" i="5"/>
  <c r="G1026" i="5" s="1"/>
  <c r="F1030" i="5"/>
  <c r="G1030" i="5" s="1"/>
  <c r="F1034" i="5"/>
  <c r="G1034" i="5" s="1"/>
  <c r="F1038" i="5"/>
  <c r="G1038" i="5" s="1"/>
  <c r="F1042" i="5"/>
  <c r="G1042" i="5" s="1"/>
  <c r="F1046" i="5"/>
  <c r="G1046" i="5" s="1"/>
  <c r="F1050" i="5"/>
  <c r="G1050" i="5" s="1"/>
  <c r="F1054" i="5"/>
  <c r="G1054" i="5" s="1"/>
  <c r="F1058" i="5"/>
  <c r="G1058" i="5" s="1"/>
  <c r="F1062" i="5"/>
  <c r="G1062" i="5" s="1"/>
  <c r="F1066" i="5"/>
  <c r="G1066" i="5" s="1"/>
  <c r="F1070" i="5"/>
  <c r="G1070" i="5" s="1"/>
  <c r="F1074" i="5"/>
  <c r="G1074" i="5" s="1"/>
  <c r="F1078" i="5"/>
  <c r="G1078" i="5" s="1"/>
  <c r="F1082" i="5"/>
  <c r="G1082" i="5" s="1"/>
  <c r="F1086" i="5"/>
  <c r="G1086" i="5" s="1"/>
  <c r="F1090" i="5"/>
  <c r="G1090" i="5" s="1"/>
  <c r="F1094" i="5"/>
  <c r="G1094" i="5" s="1"/>
  <c r="F1098" i="5"/>
  <c r="G1098" i="5" s="1"/>
  <c r="F1102" i="5"/>
  <c r="G1102" i="5" s="1"/>
  <c r="F1106" i="5"/>
  <c r="G1106" i="5" s="1"/>
  <c r="F1110" i="5"/>
  <c r="G1110" i="5" s="1"/>
  <c r="F1114" i="5"/>
  <c r="G1114" i="5" s="1"/>
  <c r="F1118" i="5"/>
  <c r="G1118" i="5" s="1"/>
  <c r="F1122" i="5"/>
  <c r="G1122" i="5" s="1"/>
  <c r="F1126" i="5"/>
  <c r="G1126" i="5" s="1"/>
  <c r="F1130" i="5"/>
  <c r="G1130" i="5" s="1"/>
  <c r="F1134" i="5"/>
  <c r="G1134" i="5" s="1"/>
  <c r="F1138" i="5"/>
  <c r="G1138" i="5" s="1"/>
  <c r="F1142" i="5"/>
  <c r="G1142" i="5" s="1"/>
  <c r="F1146" i="5"/>
  <c r="G1146" i="5" s="1"/>
  <c r="F1150" i="5"/>
  <c r="G1150" i="5" s="1"/>
  <c r="F1154" i="5"/>
  <c r="G1154" i="5" s="1"/>
  <c r="F1158" i="5"/>
  <c r="G1158" i="5" s="1"/>
  <c r="F1162" i="5"/>
  <c r="G1162" i="5" s="1"/>
  <c r="F1166" i="5"/>
  <c r="G1166" i="5" s="1"/>
  <c r="F1170" i="5"/>
  <c r="G1170" i="5" s="1"/>
  <c r="F1174" i="5"/>
  <c r="G1174" i="5" s="1"/>
  <c r="F1178" i="5"/>
  <c r="G1178" i="5" s="1"/>
  <c r="F1182" i="5"/>
  <c r="G1182" i="5" s="1"/>
  <c r="F1186" i="5"/>
  <c r="G1186" i="5" s="1"/>
  <c r="F1190" i="5"/>
  <c r="G1190" i="5" s="1"/>
  <c r="F1194" i="5"/>
  <c r="G1194" i="5" s="1"/>
  <c r="F1198" i="5"/>
  <c r="G1198" i="5" s="1"/>
  <c r="F1202" i="5"/>
  <c r="G1202" i="5" s="1"/>
  <c r="F1206" i="5"/>
  <c r="G1206" i="5" s="1"/>
  <c r="F1210" i="5"/>
  <c r="G1210" i="5" s="1"/>
  <c r="F1214" i="5"/>
  <c r="G1214" i="5" s="1"/>
  <c r="F1218" i="5"/>
  <c r="G1218" i="5" s="1"/>
  <c r="F1222" i="5"/>
  <c r="G1222" i="5" s="1"/>
  <c r="F1226" i="5"/>
  <c r="G1226" i="5" s="1"/>
  <c r="F1230" i="5"/>
  <c r="G1230" i="5" s="1"/>
  <c r="F1234" i="5"/>
  <c r="G1234" i="5" s="1"/>
  <c r="F1238" i="5"/>
  <c r="G1238" i="5" s="1"/>
  <c r="F1242" i="5"/>
  <c r="G1242" i="5" s="1"/>
  <c r="F1246" i="5"/>
  <c r="G1246" i="5" s="1"/>
  <c r="F1250" i="5"/>
  <c r="G1250" i="5" s="1"/>
  <c r="F1254" i="5"/>
  <c r="G1254" i="5" s="1"/>
  <c r="F1258" i="5"/>
  <c r="G1258" i="5" s="1"/>
  <c r="F1262" i="5"/>
  <c r="G1262" i="5" s="1"/>
  <c r="F388" i="5"/>
  <c r="G388" i="5" s="1"/>
  <c r="F540" i="5"/>
  <c r="G540" i="5" s="1"/>
  <c r="F604" i="5"/>
  <c r="G604" i="5" s="1"/>
  <c r="F694" i="5"/>
  <c r="G694" i="5" s="1"/>
  <c r="F726" i="5"/>
  <c r="G726" i="5" s="1"/>
  <c r="F758" i="5"/>
  <c r="G758" i="5" s="1"/>
  <c r="F786" i="5"/>
  <c r="G786" i="5" s="1"/>
  <c r="F809" i="5"/>
  <c r="G809" i="5" s="1"/>
  <c r="F945" i="5"/>
  <c r="G945" i="5" s="1"/>
  <c r="F973" i="5"/>
  <c r="G973" i="5" s="1"/>
  <c r="F980" i="5"/>
  <c r="G980" i="5" s="1"/>
  <c r="F987" i="5"/>
  <c r="G987" i="5" s="1"/>
  <c r="F999" i="5"/>
  <c r="G999" i="5" s="1"/>
  <c r="F1004" i="5"/>
  <c r="G1004" i="5" s="1"/>
  <c r="F1013" i="5"/>
  <c r="G1013" i="5" s="1"/>
  <c r="F1022" i="5"/>
  <c r="G1022" i="5" s="1"/>
  <c r="F196" i="5"/>
  <c r="G196" i="5" s="1"/>
  <c r="F502" i="5"/>
  <c r="G502" i="5" s="1"/>
  <c r="F566" i="5"/>
  <c r="G566" i="5" s="1"/>
  <c r="F797" i="5"/>
  <c r="G797" i="5" s="1"/>
  <c r="F949" i="5"/>
  <c r="G949" i="5" s="1"/>
  <c r="F969" i="5"/>
  <c r="G969" i="5" s="1"/>
  <c r="F976" i="5"/>
  <c r="G976" i="5" s="1"/>
  <c r="F983" i="5"/>
  <c r="G983" i="5" s="1"/>
  <c r="F1010" i="5"/>
  <c r="G1010" i="5" s="1"/>
  <c r="F1015" i="5"/>
  <c r="G1015" i="5" s="1"/>
  <c r="F1024" i="5"/>
  <c r="G1024" i="5" s="1"/>
  <c r="F1028" i="5"/>
  <c r="G1028" i="5" s="1"/>
  <c r="F1032" i="5"/>
  <c r="G1032" i="5" s="1"/>
  <c r="F1036" i="5"/>
  <c r="G1036" i="5" s="1"/>
  <c r="F1040" i="5"/>
  <c r="G1040" i="5" s="1"/>
  <c r="F1044" i="5"/>
  <c r="G1044" i="5" s="1"/>
  <c r="F1048" i="5"/>
  <c r="G1048" i="5" s="1"/>
  <c r="F1052" i="5"/>
  <c r="G1052" i="5" s="1"/>
  <c r="F1056" i="5"/>
  <c r="G1056" i="5" s="1"/>
  <c r="F1060" i="5"/>
  <c r="G1060" i="5" s="1"/>
  <c r="F1064" i="5"/>
  <c r="G1064" i="5" s="1"/>
  <c r="F1068" i="5"/>
  <c r="G1068" i="5" s="1"/>
  <c r="F1072" i="5"/>
  <c r="G1072" i="5" s="1"/>
  <c r="F1076" i="5"/>
  <c r="G1076" i="5" s="1"/>
  <c r="F1080" i="5"/>
  <c r="G1080" i="5" s="1"/>
  <c r="F1084" i="5"/>
  <c r="G1084" i="5" s="1"/>
  <c r="F1088" i="5"/>
  <c r="G1088" i="5" s="1"/>
  <c r="F1092" i="5"/>
  <c r="G1092" i="5" s="1"/>
  <c r="F1096" i="5"/>
  <c r="G1096" i="5" s="1"/>
  <c r="F1100" i="5"/>
  <c r="G1100" i="5" s="1"/>
  <c r="F1104" i="5"/>
  <c r="G1104" i="5" s="1"/>
  <c r="F1108" i="5"/>
  <c r="G1108" i="5" s="1"/>
  <c r="F1112" i="5"/>
  <c r="G1112" i="5" s="1"/>
  <c r="F1116" i="5"/>
  <c r="G1116" i="5" s="1"/>
  <c r="F1120" i="5"/>
  <c r="G1120" i="5" s="1"/>
  <c r="F1124" i="5"/>
  <c r="G1124" i="5" s="1"/>
  <c r="F1128" i="5"/>
  <c r="G1128" i="5" s="1"/>
  <c r="F1132" i="5"/>
  <c r="G1132" i="5" s="1"/>
  <c r="F1136" i="5"/>
  <c r="G1136" i="5" s="1"/>
  <c r="F1140" i="5"/>
  <c r="G1140" i="5" s="1"/>
  <c r="F1144" i="5"/>
  <c r="G1144" i="5" s="1"/>
  <c r="F1148" i="5"/>
  <c r="G1148" i="5" s="1"/>
  <c r="F1152" i="5"/>
  <c r="G1152" i="5" s="1"/>
  <c r="F1156" i="5"/>
  <c r="G1156" i="5" s="1"/>
  <c r="F1160" i="5"/>
  <c r="G1160" i="5" s="1"/>
  <c r="F1164" i="5"/>
  <c r="G1164" i="5" s="1"/>
  <c r="F1168" i="5"/>
  <c r="G1168" i="5" s="1"/>
  <c r="F1172" i="5"/>
  <c r="G1172" i="5" s="1"/>
  <c r="F1176" i="5"/>
  <c r="G1176" i="5" s="1"/>
  <c r="F1180" i="5"/>
  <c r="G1180" i="5" s="1"/>
  <c r="F1184" i="5"/>
  <c r="G1184" i="5" s="1"/>
  <c r="F1188" i="5"/>
  <c r="G1188" i="5" s="1"/>
  <c r="F1192" i="5"/>
  <c r="G1192" i="5" s="1"/>
  <c r="F1196" i="5"/>
  <c r="G1196" i="5" s="1"/>
  <c r="F1200" i="5"/>
  <c r="G1200" i="5" s="1"/>
  <c r="F1204" i="5"/>
  <c r="G1204" i="5" s="1"/>
  <c r="F1208" i="5"/>
  <c r="G1208" i="5" s="1"/>
  <c r="F1212" i="5"/>
  <c r="G1212" i="5" s="1"/>
  <c r="F1216" i="5"/>
  <c r="G1216" i="5" s="1"/>
  <c r="F1220" i="5"/>
  <c r="G1220" i="5" s="1"/>
  <c r="F1224" i="5"/>
  <c r="G1224" i="5" s="1"/>
  <c r="F1228" i="5"/>
  <c r="G1228" i="5" s="1"/>
  <c r="F1232" i="5"/>
  <c r="G1232" i="5" s="1"/>
  <c r="F1236" i="5"/>
  <c r="G1236" i="5" s="1"/>
  <c r="F1240" i="5"/>
  <c r="G1240" i="5" s="1"/>
  <c r="F1244" i="5"/>
  <c r="G1244" i="5" s="1"/>
  <c r="F1248" i="5"/>
  <c r="G1248" i="5" s="1"/>
  <c r="F1252" i="5"/>
  <c r="G1252" i="5" s="1"/>
  <c r="F1256" i="5"/>
  <c r="G1256" i="5" s="1"/>
  <c r="F1260" i="5"/>
  <c r="G1260" i="5" s="1"/>
  <c r="F1264" i="5"/>
  <c r="G1264" i="5" s="1"/>
  <c r="F1257" i="5"/>
  <c r="G1257" i="5" s="1"/>
  <c r="F1251" i="5"/>
  <c r="G1251" i="5" s="1"/>
  <c r="F1211" i="5"/>
  <c r="G1211" i="5" s="1"/>
  <c r="F1179" i="5"/>
  <c r="G1179" i="5" s="1"/>
  <c r="F1147" i="5"/>
  <c r="G1147" i="5" s="1"/>
  <c r="F1115" i="5"/>
  <c r="G1115" i="5" s="1"/>
  <c r="F1083" i="5"/>
  <c r="G1083" i="5" s="1"/>
  <c r="F1051" i="5"/>
  <c r="G1051" i="5" s="1"/>
  <c r="F1018" i="5"/>
  <c r="G1018" i="5" s="1"/>
  <c r="F1005" i="5"/>
  <c r="G1005" i="5" s="1"/>
  <c r="F989" i="5"/>
  <c r="G989" i="5" s="1"/>
  <c r="F975" i="5"/>
  <c r="G975" i="5" s="1"/>
  <c r="F773" i="5"/>
  <c r="G773" i="5" s="1"/>
  <c r="F556" i="5"/>
  <c r="G556" i="5" s="1"/>
  <c r="F230" i="5"/>
  <c r="G230" i="5" s="1"/>
  <c r="F1261" i="5"/>
  <c r="G1261" i="5" s="1"/>
  <c r="F1255" i="5"/>
  <c r="G1255" i="5" s="1"/>
  <c r="F1235" i="5"/>
  <c r="G1235" i="5" s="1"/>
  <c r="F1227" i="5"/>
  <c r="G1227" i="5" s="1"/>
  <c r="F1207" i="5"/>
  <c r="G1207" i="5" s="1"/>
  <c r="F1175" i="5"/>
  <c r="G1175" i="5" s="1"/>
  <c r="F1143" i="5"/>
  <c r="G1143" i="5" s="1"/>
  <c r="F1111" i="5"/>
  <c r="G1111" i="5" s="1"/>
  <c r="F1079" i="5"/>
  <c r="G1079" i="5" s="1"/>
  <c r="F1047" i="5"/>
  <c r="G1047" i="5" s="1"/>
  <c r="F1000" i="5"/>
  <c r="G1000" i="5" s="1"/>
  <c r="F968" i="5"/>
  <c r="G968" i="5" s="1"/>
  <c r="F937" i="5"/>
  <c r="G937" i="5" s="1"/>
  <c r="F742" i="5"/>
  <c r="G742" i="5" s="1"/>
  <c r="F662" i="5"/>
  <c r="G662" i="5" s="1"/>
  <c r="F492" i="5"/>
  <c r="G492" i="5" s="1"/>
  <c r="F1241" i="5"/>
  <c r="G1241" i="5" s="1"/>
  <c r="F1195" i="5"/>
  <c r="G1195" i="5" s="1"/>
  <c r="F1163" i="5"/>
  <c r="G1163" i="5" s="1"/>
  <c r="F1131" i="5"/>
  <c r="G1131" i="5" s="1"/>
  <c r="F1099" i="5"/>
  <c r="G1099" i="5" s="1"/>
  <c r="F1067" i="5"/>
  <c r="G1067" i="5" s="1"/>
  <c r="F1035" i="5"/>
  <c r="G1035" i="5" s="1"/>
  <c r="F1011" i="5"/>
  <c r="G1011" i="5" s="1"/>
  <c r="F981" i="5"/>
  <c r="G981" i="5" s="1"/>
  <c r="F961" i="5"/>
  <c r="G961" i="5" s="1"/>
  <c r="F813" i="5"/>
  <c r="G813" i="5" s="1"/>
  <c r="F734" i="5"/>
  <c r="G734" i="5" s="1"/>
  <c r="F486" i="5"/>
  <c r="G486" i="5" s="1"/>
  <c r="F1253" i="5"/>
  <c r="G1253" i="5" s="1"/>
  <c r="F1247" i="5"/>
  <c r="G1247" i="5" s="1"/>
  <c r="F1215" i="5"/>
  <c r="G1215" i="5" s="1"/>
  <c r="F1183" i="5"/>
  <c r="G1183" i="5" s="1"/>
  <c r="F1151" i="5"/>
  <c r="G1151" i="5" s="1"/>
  <c r="F1119" i="5"/>
  <c r="G1119" i="5" s="1"/>
  <c r="F1087" i="5"/>
  <c r="G1087" i="5" s="1"/>
  <c r="F1055" i="5"/>
  <c r="G1055" i="5" s="1"/>
  <c r="F1023" i="5"/>
  <c r="G1023" i="5" s="1"/>
  <c r="F996" i="5"/>
  <c r="G996" i="5" s="1"/>
  <c r="F929" i="5"/>
  <c r="G929" i="5" s="1"/>
  <c r="F620" i="5"/>
  <c r="G620" i="5" s="1"/>
  <c r="F1259" i="5"/>
  <c r="G1259" i="5" s="1"/>
  <c r="F1203" i="5"/>
  <c r="G1203" i="5" s="1"/>
  <c r="F1171" i="5"/>
  <c r="G1171" i="5" s="1"/>
  <c r="F1139" i="5"/>
  <c r="G1139" i="5" s="1"/>
  <c r="F1107" i="5"/>
  <c r="G1107" i="5" s="1"/>
  <c r="F1075" i="5"/>
  <c r="G1075" i="5" s="1"/>
  <c r="F1043" i="5"/>
  <c r="G1043" i="5" s="1"/>
  <c r="F1020" i="5"/>
  <c r="G1020" i="5" s="1"/>
  <c r="F1009" i="5"/>
  <c r="G1009" i="5" s="1"/>
  <c r="F995" i="5"/>
  <c r="G995" i="5" s="1"/>
  <c r="F957" i="5"/>
  <c r="G957" i="5" s="1"/>
  <c r="F792" i="5"/>
  <c r="G792" i="5" s="1"/>
  <c r="F710" i="5"/>
  <c r="G710" i="5" s="1"/>
  <c r="F614" i="5"/>
  <c r="G614" i="5" s="1"/>
  <c r="AX64" i="11" l="1"/>
  <c r="AX61" i="11"/>
  <c r="AX62" i="11"/>
  <c r="AX66" i="11"/>
  <c r="AX65" i="11"/>
  <c r="M107" i="11"/>
  <c r="N33" i="11"/>
  <c r="AX63" i="11"/>
  <c r="AR65" i="11" l="1"/>
  <c r="AR64" i="11"/>
  <c r="AR63" i="11"/>
  <c r="AR62" i="11"/>
  <c r="AR61" i="11"/>
  <c r="G33" i="11"/>
  <c r="Q33" i="11" s="1"/>
  <c r="T33" i="11" s="1"/>
  <c r="W33" i="11" s="1"/>
  <c r="AV61" i="11"/>
  <c r="G29" i="11"/>
  <c r="AV65" i="11"/>
  <c r="AV64" i="11"/>
  <c r="AV62" i="11"/>
  <c r="AV63" i="11"/>
  <c r="AW65" i="11"/>
  <c r="G28" i="11"/>
  <c r="AW64" i="11"/>
  <c r="AW63" i="11"/>
  <c r="AW62" i="11"/>
  <c r="AW61" i="11"/>
  <c r="G31" i="11"/>
  <c r="AT63" i="11"/>
  <c r="AT62" i="11"/>
  <c r="AT61" i="11"/>
  <c r="AT65" i="11"/>
  <c r="AT64" i="11"/>
  <c r="AU65" i="11"/>
  <c r="AU64" i="11"/>
  <c r="AU63" i="11"/>
  <c r="AU62" i="11"/>
  <c r="AU61" i="11"/>
  <c r="G30" i="11"/>
  <c r="AS65" i="11"/>
  <c r="AS64" i="11"/>
  <c r="G32" i="11"/>
  <c r="AS63" i="11"/>
  <c r="AS62" i="11"/>
  <c r="AS61" i="1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F7D51AE-C4BD-45DF-ADC9-86BA18E996B9}" keepAlive="1" name="Запрос — Курсы валют на сегодня" description="Соединение с запросом &quot;Курсы валют на сегодня&quot; в книге." type="5" refreshedVersion="6" refreshOnLoad="1" saveData="1">
    <dbPr connection="Provider=Microsoft.Mashup.OleDb.1;Data Source=$Workbook$;Location=Курсы валют на сегодня;Extended Properties=&quot;&quot;" command="SELECT * FROM [Курсы валют на сегодня]"/>
  </connection>
</connections>
</file>

<file path=xl/sharedStrings.xml><?xml version="1.0" encoding="utf-8"?>
<sst xmlns="http://schemas.openxmlformats.org/spreadsheetml/2006/main" count="2226" uniqueCount="1412">
  <si>
    <t>Ширина</t>
  </si>
  <si>
    <t>Донышко</t>
  </si>
  <si>
    <t>Длина</t>
  </si>
  <si>
    <t>Толщина</t>
  </si>
  <si>
    <t xml:space="preserve"> </t>
  </si>
  <si>
    <t>Артикул каталога</t>
  </si>
  <si>
    <t>Наименование товара</t>
  </si>
  <si>
    <t>Количество штук
в упаковке</t>
  </si>
  <si>
    <t>Розничная цена в У.Е за 100 шт товара с НДС</t>
  </si>
  <si>
    <t>Цена за 1 шт в рублях с НДС</t>
  </si>
  <si>
    <t>Цена за 1 шт с учетом коэффицента в руб с НДС</t>
  </si>
  <si>
    <t>Скидка</t>
  </si>
  <si>
    <t>ПЕТЛЯ SENSYS 8645I, УГОЛ 110ГР, ЧАШКА TH52D35, НАКЛАДНАЯ НАВЕСКА(B12,5)</t>
  </si>
  <si>
    <t>*</t>
  </si>
  <si>
    <t>ФИКСАТОР ORGACLIP, ПЛАСТИК, СЕРЫЙ</t>
  </si>
  <si>
    <t>ФИКСАТОР ORGACLIP, ПЛАСТИК, БЕЛЫЙ</t>
  </si>
  <si>
    <t>ПРОФИЛЬ ORGASTRIPE, L1100, ПЛАСТИК, БЕЛЫЙ</t>
  </si>
  <si>
    <t>ПРОФИЛЬ ORGASTRIPE, L1100, ПЛАСТИК, АНТРАЦИТ</t>
  </si>
  <si>
    <t>ФИКСАТОР ORGACLIP, ПЛАСТИК, АНТРАЦИТ</t>
  </si>
  <si>
    <t>ШУРУП УНИВЕРСАЛЬНЫЙ 4Х16-Z, ПОКРЫТИЕ БЕЛЫЙ ЦИНК, ПОТАЙНАЯ ГОЛОВКА, КРЕСТ, ШЛИЦ ТИПА Z</t>
  </si>
  <si>
    <t>-</t>
  </si>
  <si>
    <t>Артикул</t>
  </si>
  <si>
    <t>Наименование</t>
  </si>
  <si>
    <t>Кол-во</t>
  </si>
  <si>
    <t>Выберите выдвижение</t>
  </si>
  <si>
    <t>Выберите функционал</t>
  </si>
  <si>
    <t>300 мм</t>
  </si>
  <si>
    <t>350 мм</t>
  </si>
  <si>
    <t>400 мм</t>
  </si>
  <si>
    <t>450 мм</t>
  </si>
  <si>
    <t>500 мм</t>
  </si>
  <si>
    <t>550 мм</t>
  </si>
  <si>
    <t>Ширина корпуса:</t>
  </si>
  <si>
    <t>Задняя стенка</t>
  </si>
  <si>
    <t>Выбор высоты ящика:</t>
  </si>
  <si>
    <t>Выбор длины ящика:</t>
  </si>
  <si>
    <t>Наименование элементов ящика</t>
  </si>
  <si>
    <t>Выбор позиционирования ящика</t>
  </si>
  <si>
    <t>Выбор позиционирования ящика:</t>
  </si>
  <si>
    <t>Внешний ящик</t>
  </si>
  <si>
    <t>Внутренний ящик</t>
  </si>
  <si>
    <t>Минимальная глубина корпуса</t>
  </si>
  <si>
    <t>Заказная
позиция</t>
  </si>
  <si>
    <t>полных комплектов нет</t>
  </si>
  <si>
    <t>Выберите монтажку</t>
  </si>
  <si>
    <t>Выберите тип петли</t>
  </si>
  <si>
    <t>Выберите навеску</t>
  </si>
  <si>
    <t>Выбрал не верный угол</t>
  </si>
  <si>
    <t>Выберите цвет</t>
  </si>
  <si>
    <t>Выберите длину</t>
  </si>
  <si>
    <t>Выберите другую длину</t>
  </si>
  <si>
    <t>Выберите направляющие</t>
  </si>
  <si>
    <t>Выберите другие направляющие</t>
  </si>
  <si>
    <t>NL</t>
  </si>
  <si>
    <t>AvanTech YOU</t>
  </si>
  <si>
    <t>270 мм</t>
  </si>
  <si>
    <t>77 мм</t>
  </si>
  <si>
    <t>101 мм</t>
  </si>
  <si>
    <t>139 мм</t>
  </si>
  <si>
    <t>187 мм</t>
  </si>
  <si>
    <t>251 мм</t>
  </si>
  <si>
    <t>Внутрений ящик</t>
  </si>
  <si>
    <t>Внутрений ящик PTO Silent</t>
  </si>
  <si>
    <t>Толщина корпуса:</t>
  </si>
  <si>
    <t>Длина дна</t>
  </si>
  <si>
    <t>Ширина дна</t>
  </si>
  <si>
    <t>Высота задней стенки</t>
  </si>
  <si>
    <t>Inlay 187 мм</t>
  </si>
  <si>
    <t>Передняя панель внутреннего ящика</t>
  </si>
  <si>
    <t>Передняя панель:</t>
  </si>
  <si>
    <t>Передняя панель внутреннего ящика Inlay</t>
  </si>
  <si>
    <t>Передняя панель Inlay</t>
  </si>
  <si>
    <t>Нижняя панель Inlay</t>
  </si>
  <si>
    <t>Выбор направляющих:</t>
  </si>
  <si>
    <t>Выбор кол-ва ящиков:</t>
  </si>
  <si>
    <t>Внешняя высота корпуса:</t>
  </si>
  <si>
    <t>Внешняя ширина корпуса:</t>
  </si>
  <si>
    <t>Толщина материала корпуса</t>
  </si>
  <si>
    <t>Зазор между фасадами</t>
  </si>
  <si>
    <t>Наложение на левую боковину</t>
  </si>
  <si>
    <t>Наложение на правую боковину</t>
  </si>
  <si>
    <t>Выбор направляющих</t>
  </si>
  <si>
    <t>Выбор количества ящиков</t>
  </si>
  <si>
    <t>мм - внутренняя высота корпуса</t>
  </si>
  <si>
    <t>мм - внутренняя ширина корпуса</t>
  </si>
  <si>
    <t>мм -  фуга сверху</t>
  </si>
  <si>
    <t>мм -  фуга снизу</t>
  </si>
  <si>
    <t>мм -  фуга сбоку</t>
  </si>
  <si>
    <t>Рекомендация от 1 мм до 5 мм</t>
  </si>
  <si>
    <t xml:space="preserve">мм - фасадная сетка </t>
  </si>
  <si>
    <t>Наложение на верхнею панель</t>
  </si>
  <si>
    <t>Наложение на нижнею панель</t>
  </si>
  <si>
    <t>Ящик №1</t>
  </si>
  <si>
    <t>Ящик №2</t>
  </si>
  <si>
    <t>Ящик №3</t>
  </si>
  <si>
    <t>Ящик №4</t>
  </si>
  <si>
    <t>Ящик №5</t>
  </si>
  <si>
    <t>Ящик №6</t>
  </si>
  <si>
    <t>Фасадная сетка и высота коробов</t>
  </si>
  <si>
    <t>Позиция</t>
  </si>
  <si>
    <t>Высота фасада</t>
  </si>
  <si>
    <t>Максимальная высота ящика</t>
  </si>
  <si>
    <t>Высота ящика</t>
  </si>
  <si>
    <t>1.Поз</t>
  </si>
  <si>
    <t>2.Поз</t>
  </si>
  <si>
    <t>3.Pos</t>
  </si>
  <si>
    <t>4.Поз</t>
  </si>
  <si>
    <t>5.Поз</t>
  </si>
  <si>
    <t>6.Поз</t>
  </si>
  <si>
    <t>Макс. высота системы</t>
  </si>
  <si>
    <t>Выбор высоты ящика</t>
  </si>
  <si>
    <t>Ширина фасада</t>
  </si>
  <si>
    <t>Размер фасада</t>
  </si>
  <si>
    <t>Положение отверстия 1 по высоте</t>
  </si>
  <si>
    <t>Положение отверстия 2 по высоте</t>
  </si>
  <si>
    <t>Положение отверстия 3 по высоте</t>
  </si>
  <si>
    <t>Положение отверстия 4 по высоте</t>
  </si>
  <si>
    <r>
      <rPr>
        <b/>
        <sz val="11"/>
        <color theme="1"/>
        <rFont val="Calibri"/>
        <family val="2"/>
        <charset val="204"/>
        <scheme val="minor"/>
      </rPr>
      <t>Положение отверстия</t>
    </r>
    <r>
      <rPr>
        <sz val="11"/>
        <color theme="1"/>
        <rFont val="Calibri"/>
        <family val="2"/>
        <charset val="204"/>
        <scheme val="minor"/>
      </rPr>
      <t xml:space="preserve">
от правого бокового края панели</t>
    </r>
  </si>
  <si>
    <r>
      <t>Положение отверстия</t>
    </r>
    <r>
      <rPr>
        <sz val="11"/>
        <color theme="1"/>
        <rFont val="Calibri"/>
        <family val="2"/>
        <charset val="204"/>
        <scheme val="minor"/>
      </rPr>
      <t xml:space="preserve"> от левого бокового края панели</t>
    </r>
  </si>
  <si>
    <t>Положение отверстий на фасаде
для крепления боковины ящика</t>
  </si>
  <si>
    <t>Направляющие</t>
  </si>
  <si>
    <t>Сверление передней панели A</t>
  </si>
  <si>
    <t>Положение для сверления 1</t>
  </si>
  <si>
    <t>Положение для сверления 2</t>
  </si>
  <si>
    <t>Bohrposition 3</t>
  </si>
  <si>
    <t>Положение для сверления 4</t>
  </si>
  <si>
    <t>Сверлильный кондуктор</t>
  </si>
  <si>
    <t>Номинальная длина</t>
  </si>
  <si>
    <t>3.Отверстие</t>
  </si>
  <si>
    <t>4.Отверстие</t>
  </si>
  <si>
    <t>Боковина вкладная. Положение отверстий по высоте</t>
  </si>
  <si>
    <t>Внутр.ящик - минимальная глубина корпуса</t>
  </si>
  <si>
    <t>Внутренний ящик Минимальная глубина корпуса P2O</t>
  </si>
  <si>
    <t>Боковина накладная. Положение отверстий по высоте</t>
  </si>
  <si>
    <t>Planmassführung</t>
  </si>
  <si>
    <t>Führung</t>
  </si>
  <si>
    <t>Höhendifferenz</t>
  </si>
  <si>
    <t>&gt;&gt;&gt; начинайте с нижнего ящика</t>
  </si>
  <si>
    <t>1. Отверстие</t>
  </si>
  <si>
    <t>2. Отверстие</t>
  </si>
  <si>
    <t>3. Отверстие</t>
  </si>
  <si>
    <t>4. Отверстие</t>
  </si>
  <si>
    <t>Белый</t>
  </si>
  <si>
    <t>Антрацит</t>
  </si>
  <si>
    <t>Серебристый</t>
  </si>
  <si>
    <t>КОМПЛЕКТ ЯЩИКА AVANTECH YOU, H77,NL400,СЕРЕБРИСТЫЙ</t>
  </si>
  <si>
    <t>КОМПЛЕКТ ЯЩИКА AVANTECH YOU, H77,NL450,СЕРЕБРИСТЫЙ</t>
  </si>
  <si>
    <t>КОМПЛЕКТ ЯЩИКА AVANTECH YOU, H77,NL500,СЕРЕБРИСТЫЙ</t>
  </si>
  <si>
    <t>КОМПЛЕКТ ЯЩИКА AVANTECH YOU, H77,NL550,СЕРЕБРИСТЫЙ</t>
  </si>
  <si>
    <t>КОМПЛЕКТ ЯЩИКА AVANTECH YOU, H101,NL270,СЕРЕБРИСТЫЙ</t>
  </si>
  <si>
    <t>КОМПЛЕКТ ЯЩИКА AVANTECH YOU, H101,NL300,СЕРЕБРИСТЫЙ</t>
  </si>
  <si>
    <t>КОМПЛЕКТ ЯЩИКА AVANTECH YOU, H101,NL350,СЕРЕБРИСТЫЙ</t>
  </si>
  <si>
    <t>КОМПЛЕКТ ЯЩИКА AVANTECH YOU, H101,NL400,СЕРЕБРИСТЫЙ</t>
  </si>
  <si>
    <t>КОМПЛЕКТ ЯЩИКА AVANTECH YOU, H101,NL450,СЕРЕБРИСТЫЙ</t>
  </si>
  <si>
    <t>КОМПЛЕКТ ЯЩИКА AVANTECH YOU, H101,NL500,СЕРЕБРИСТЫЙ</t>
  </si>
  <si>
    <t>КОМПЛЕКТ ЯЩИКА AVANTECH YOU, H101,NL550,СЕРЕБРИСТЫЙ</t>
  </si>
  <si>
    <t>КОМПЛЕКТ ЯЩИКА AVANTECH YOU, H101,NL600,СЕРЕБРИСТЫЙ</t>
  </si>
  <si>
    <t>КОМПЛЕКТ ЯЩИКА AVANTECH YOU, H101,NL650,СЕРЕБРИСТЫЙ</t>
  </si>
  <si>
    <t>КОМПЛЕКТ ЯЩИКА AVANTECH YOU, H139,NL300,СЕРЕБРИСТЫЙ</t>
  </si>
  <si>
    <t>КОМПЛЕКТ ЯЩИКА AVANTECH YOU, H139,NL350,СЕРЕБРИСТЫЙ</t>
  </si>
  <si>
    <t>КОМПЛЕКТ ЯЩИКА AVANTECH YOU, H139,NL400,СЕРЕБРИСТЫЙ</t>
  </si>
  <si>
    <t>КОМПЛЕКТ ЯЩИКА AVANTECH YOU, H139,NL450,СЕРЕБРИСТЫЙ</t>
  </si>
  <si>
    <t>КОМПЛЕКТ ЯЩИКА AVANTECH YOU, H139,NL500,СЕРЕБРИСТЫЙ</t>
  </si>
  <si>
    <t>КОМПЛЕКТ ЯЩИКА AVANTECH YOU, H139,NL550,СЕРЕБРИСТЫЙ</t>
  </si>
  <si>
    <t>КОМПЛЕКТ ЯЩИКА AVANTECH YOU, H139,NL600,СЕРЕБРИСТЫЙ</t>
  </si>
  <si>
    <t>КОМПЛЕКТ КОРОБА AVANTECH YOU, H187,NL270,СЕРЕБРИСТЫЙ</t>
  </si>
  <si>
    <t>КОМПЛЕКТ КОРОБА AVANTECH YOU, H187,NL300,СЕРЕБРИСТЫЙ</t>
  </si>
  <si>
    <t>КОМПЛЕКТ КОРОБА AVANTECH YOU, H187,NL350,СЕРЕБРИСТЫЙ</t>
  </si>
  <si>
    <t>КОМПЛЕКТ КОРОБА AVANTECH YOU, H187,NL400,СЕРЕБРИСТЫЙ</t>
  </si>
  <si>
    <t>КОМПЛЕКТ КОРОБА AVANTECH YOU, H187,NL450,СЕРЕБРИСТЫЙ</t>
  </si>
  <si>
    <t>КОМПЛЕКТ КОРОБА AVANTECH YOU, H187,NL500,СЕРЕБРИСТЫЙ</t>
  </si>
  <si>
    <t>КОМПЛЕКТ КОРОБА AVANTECH YOU, H187,NL550,СЕРЕБРИСТЫЙ</t>
  </si>
  <si>
    <t>КОМПЛЕКТ КОРОБА AVANTECH YOU, H187,NL600,СЕРЕБРИСТЫЙ</t>
  </si>
  <si>
    <t>КОМПЛЕКТ КОРОБА AVANTECH YOU, H187,NL650,СЕРЕБРИСТЫЙ</t>
  </si>
  <si>
    <t>КОМПЛЕКТ КОРОБА AVANTECH YOU, H251,NL350,СЕРЕБРИСТЫЙ</t>
  </si>
  <si>
    <t>КОМПЛЕКТ КОРОБА AVANTECH YOU, H251,NL400,СЕРЕБРИСТЫЙ</t>
  </si>
  <si>
    <t>КОМПЛЕКТ КОРОБА AVANTECH YOU, H251,NL450,СЕРЕБРИСТЫЙ</t>
  </si>
  <si>
    <t>КОМПЛЕКТ КОРОБА AVANTECH YOU, H251,NL500,СЕРЕБРИСТЫЙ</t>
  </si>
  <si>
    <t>КОМПЛЕКТ КОРОБА AVANTECH YOU, H251,NL550,СЕРЕБРИСТЫЙ</t>
  </si>
  <si>
    <t>КОМПЛЕКТ КОРОБА AVANTECH YOU, H251,NL600,СЕРЕБРИСТЫЙ</t>
  </si>
  <si>
    <t>КОМПЛЕКТ КОРОБА AVANTECH YOU, H251,NL650,СЕРЕБРИСТЫЙ</t>
  </si>
  <si>
    <t>КОМПЛЕКТ КОРОБА AVANTECH YOU INLAY, H187,NL350,СЕРЕБРИСТЫЙ</t>
  </si>
  <si>
    <t>КОМПЛЕКТ КОРОБА AVANTECH YOU INLAY, H187,NL400,СЕРЕБРИСТЫЙ</t>
  </si>
  <si>
    <t>КОМПЛЕКТ КОРОБА AVANTECH YOU INLAY, H187,NL450,СЕРЕБРИСТЫЙ</t>
  </si>
  <si>
    <t>КОМПЛЕКТ КОРОБА AVANTECH YOU INLAY, H187,NL500,СЕРЕБРИСТЫЙ</t>
  </si>
  <si>
    <t>КОМПЛЕКТ КОРОБА AVANTECH YOU INLAY, H187,NL550,СЕРЕБРИСТЫЙ</t>
  </si>
  <si>
    <t>КОМПЛЕКТ КОРОБА AVANTECH YOU INLAY, H187,NL600,СЕРЕБРИСТЫЙ</t>
  </si>
  <si>
    <t>КОМПЛЕКТ КОРОБА AVANTECH YOU INLAY, H187,NL650,СЕРЕБРИСТЫЙ</t>
  </si>
  <si>
    <t>КОМПЛЕКТ ЯЩИКА AVANTECH YOU, H77,NL400,БЕЛЫЙ</t>
  </si>
  <si>
    <t>КОМПЛЕКТ ЯЩИКА AVANTECH YOU, H77,NL450,БЕЛЫЙ</t>
  </si>
  <si>
    <t>КОМПЛЕКТ ЯЩИКА AVANTECH YOU, H77,NL500,БЕЛЫЙ</t>
  </si>
  <si>
    <t>КОМПЛЕКТ ЯЩИКА AVANTECH YOU, H77,NL550,БЕЛЫЙ</t>
  </si>
  <si>
    <t>КОМПЛЕКТ ЯЩИКА AVANTECH YOU, H101,NL270,БЕЛЫЙ</t>
  </si>
  <si>
    <t>КОМПЛЕКТ ЯЩИКА AVANTECH YOU, H101,NL300,БЕЛЫЙ</t>
  </si>
  <si>
    <t>КОМПЛЕКТ ЯЩИКА AVANTECH YOU, H101,NL350,БЕЛЫЙ</t>
  </si>
  <si>
    <t>КОМПЛЕКТ ЯЩИКА AVANTECH YOU, H101,NL400,БЕЛЫЙ</t>
  </si>
  <si>
    <t>КОМПЛЕКТ ЯЩИКА AVANTECH YOU, H101,NL450,БЕЛЫЙ</t>
  </si>
  <si>
    <t>КОМПЛЕКТ ЯЩИКА AVANTECH YOU, H101,NL500,БЕЛЫЙ</t>
  </si>
  <si>
    <t>КОМПЛЕКТ ЯЩИКА AVANTECH YOU, H101,NL550,БЕЛЫЙ</t>
  </si>
  <si>
    <t>КОМПЛЕКТ ЯЩИКА AVANTECH YOU, H101,NL600,БЕЛЫЙ</t>
  </si>
  <si>
    <t>КОМПЛЕКТ ЯЩИКА AVANTECH YOU, H101,NL650,БЕЛЫЙ</t>
  </si>
  <si>
    <t>КОМПЛЕКТ ЯЩИКА AVANTECH YOU, H139,NL300,БЕЛЫЙ</t>
  </si>
  <si>
    <t>КОМПЛЕКТ ЯЩИКА AVANTECH YOU, H139,NL350,БЕЛЫЙ</t>
  </si>
  <si>
    <t>КОМПЛЕКТ ЯЩИКА AVANTECH YOU, H139,NL400,БЕЛЫЙ</t>
  </si>
  <si>
    <t>КОМПЛЕКТ ЯЩИКА AVANTECH YOU, H139,NL450,БЕЛЫЙ</t>
  </si>
  <si>
    <t>КОМПЛЕКТ ЯЩИКА AVANTECH YOU, H139,NL500,БЕЛЫЙ</t>
  </si>
  <si>
    <t>КОМПЛЕКТ ЯЩИКА AVANTECH YOU, H139,NL550,БЕЛЫЙ</t>
  </si>
  <si>
    <t>КОМПЛЕКТ ЯЩИКА AVANTECH YOU, H139,NL600,БЕЛЫЙ</t>
  </si>
  <si>
    <t>КОМПЛЕКТ КОРОБА AVANTECH YOU, H187,NL270,БЕЛЫЙ</t>
  </si>
  <si>
    <t>КОМПЛЕКТ КОРОБА AVANTECH YOU, H187,NL300,БЕЛЫЙ</t>
  </si>
  <si>
    <t>КОМПЛЕКТ КОРОБА AVANTECH YOU, H187,NL350,БЕЛЫЙ</t>
  </si>
  <si>
    <t>КОМПЛЕКТ КОРОБА AVANTECH YOU, H187,NL400,БЕЛЫЙ</t>
  </si>
  <si>
    <t>КОМПЛЕКТ КОРОБА AVANTECH YOU, H187,NL450,БЕЛЫЙ</t>
  </si>
  <si>
    <t>КОМПЛЕКТ КОРОБА AVANTECH YOU, H187,NL500,БЕЛЫЙ</t>
  </si>
  <si>
    <t>КОМПЛЕКТ КОРОБА AVANTECH YOU, H187,NL550,БЕЛЫЙ</t>
  </si>
  <si>
    <t>КОМПЛЕКТ КОРОБА AVANTECH YOU, H187,NL600,БЕЛЫЙ</t>
  </si>
  <si>
    <t>КОМПЛЕКТ КОРОБА AVANTECH YOU, H187,NL650,БЕЛЫЙ</t>
  </si>
  <si>
    <t>КОМПЛЕКТ КОРОБА AVANTECH YOU, H251,NL350,БЕЛЫЙ</t>
  </si>
  <si>
    <t>КОМПЛЕКТ КОРОБА AVANTECH YOU, H251,NL400,БЕЛЫЙ</t>
  </si>
  <si>
    <t>КОМПЛЕКТ КОРОБА AVANTECH YOU, H251,NL450,БЕЛЫЙ</t>
  </si>
  <si>
    <t>КОМПЛЕКТ КОРОБА AVANTECH YOU, H251,NL500,БЕЛЫЙ</t>
  </si>
  <si>
    <t>КОМПЛЕКТ КОРОБА AVANTECH YOU, H251,NL550,БЕЛЫЙ</t>
  </si>
  <si>
    <t>КОМПЛЕКТ КОРОБА AVANTECH YOU, H251,NL600,БЕЛЫЙ</t>
  </si>
  <si>
    <t>КОМПЛЕКТ КОРОБА AVANTECH YOU, H251,NL650,БЕЛЫЙ</t>
  </si>
  <si>
    <t>КОМПЛЕКТ КОРОБА AVANTECH YOU INLAY, H187,NL350,БЕЛЫЙ</t>
  </si>
  <si>
    <t>КОМПЛЕКТ КОРОБА AVANTECH YOU INLAY, H187,NL400,БЕЛЫЙ</t>
  </si>
  <si>
    <t>КОМПЛЕКТ КОРОБА AVANTECH YOU INLAY, H187,NL450,БЕЛЫЙ</t>
  </si>
  <si>
    <t>КОМПЛЕКТ КОРОБА AVANTECH YOU INLAY, H187,NL500,БЕЛЫЙ</t>
  </si>
  <si>
    <t>КОМПЛЕКТ КОРОБА AVANTECH YOU INLAY, H187,NL550,БЕЛЫЙ</t>
  </si>
  <si>
    <t>КОМПЛЕКТ КОРОБА AVANTECH YOU INLAY, H187,NL600,БЕЛЫЙ</t>
  </si>
  <si>
    <t>КОМПЛЕКТ КОРОБА AVANTECH YOU INLAY, H187,NL650,БЕЛЫЙ</t>
  </si>
  <si>
    <t>КОМПЛЕКТ ЯЩИКА AVANTECH YOU, H77,NL400,АНТРАЦИТ</t>
  </si>
  <si>
    <t>КОМПЛЕКТ ЯЩИКА AVANTECH YOU, H77,NL450,АНТРАЦИТ</t>
  </si>
  <si>
    <t>КОМПЛЕКТ ЯЩИКА AVANTECH YOU, H77,NL500,АНТРАЦИТ</t>
  </si>
  <si>
    <t>КОМПЛЕКТ ЯЩИКА AVANTECH YOU, H77,NL550,АНТРАЦИТ</t>
  </si>
  <si>
    <t>КОМПЛЕКТ ЯЩИКА AVANTECH YOU, H101,NL270,АНТРАЦИТ</t>
  </si>
  <si>
    <t>КОМПЛЕКТ ЯЩИКА AVANTECH YOU, H101,NL300,АНТРАЦИТ</t>
  </si>
  <si>
    <t>КОМПЛЕКТ ЯЩИКА AVANTECH YOU, H101,NL350,АНТРАЦИТ</t>
  </si>
  <si>
    <t>КОМПЛЕКТ ЯЩИКА AVANTECH YOU, H101,NL400,АНТРАЦИТ</t>
  </si>
  <si>
    <t>КОМПЛЕКТ ЯЩИКА AVANTECH YOU, H101,NL450,АНТРАЦИТ</t>
  </si>
  <si>
    <t>КОМПЛЕКТ ЯЩИКА AVANTECH YOU, H101,NL500,АНТРАЦИТ</t>
  </si>
  <si>
    <t>КОМПЛЕКТ ЯЩИКА AVANTECH YOU, H101,NL550,АНТРАЦИТ</t>
  </si>
  <si>
    <t>КОМПЛЕКТ ЯЩИКА AVANTECH YOU, H101,NL600,АНТРАЦИТ</t>
  </si>
  <si>
    <t>КОМПЛЕКТ ЯЩИКА AVANTECH YOU, H101,NL650,АНТРАЦИТ</t>
  </si>
  <si>
    <t>КОМПЛЕКТ ЯЩИКА AVANTECH YOU, H139,NL300,АНТРАЦИТ</t>
  </si>
  <si>
    <t>КОМПЛЕКТ ЯЩИКА AVANTECH YOU, H139,NL350,АНТРАЦИТ</t>
  </si>
  <si>
    <t>КОМПЛЕКТ ЯЩИКА AVANTECH YOU, H139,NL400,АНТРАЦИТ</t>
  </si>
  <si>
    <t>КОМПЛЕКТ ЯЩИКА AVANTECH YOU, H139,NL450,АНТРАЦИТ</t>
  </si>
  <si>
    <t>КОМПЛЕКТ ЯЩИКА AVANTECH YOU, H139,NL500,АНТРАЦИТ</t>
  </si>
  <si>
    <t>КОМПЛЕКТ ЯЩИКА AVANTECH YOU, H139,NL550,АНТРАЦИТ</t>
  </si>
  <si>
    <t>КОМПЛЕКТ ЯЩИКА AVANTECH YOU, H139,NL600,АНТРАЦИТ</t>
  </si>
  <si>
    <t>КОМПЛЕКТ КОРОБА AVANTECH YOU, H187,NL270,АНТРАЦИТ</t>
  </si>
  <si>
    <t>КОМПЛЕКТ КОРОБА AVANTECH YOU, H187,NL300,АНТРАЦИТ</t>
  </si>
  <si>
    <t>КОМПЛЕКТ КОРОБА AVANTECH YOU, H187,NL350,АНТРАЦИТ</t>
  </si>
  <si>
    <t>КОМПЛЕКТ КОРОБА AVANTECH YOU, H187,NL400,АНТРАЦИТ</t>
  </si>
  <si>
    <t>КОМПЛЕКТ КОРОБА AVANTECH YOU, H187,NL450,АНТРАЦИТ</t>
  </si>
  <si>
    <t>КОМПЛЕКТ КОРОБА AVANTECH YOU, H187,NL500,АНТРАЦИТ</t>
  </si>
  <si>
    <t>КОМПЛЕКТ КОРОБА AVANTECH YOU, H187,NL550,АНТРАЦИТ</t>
  </si>
  <si>
    <t>КОМПЛЕКТ КОРОБА AVANTECH YOU, H187,NL600,АНТРАЦИТ</t>
  </si>
  <si>
    <t>КОМПЛЕКТ КОРОБА AVANTECH YOU, H187,NL650,АНТРАЦИТ</t>
  </si>
  <si>
    <t>КОМПЛЕКТ КОРОБА AVANTECH YOU, H251,NL350,АНТРАЦИТ</t>
  </si>
  <si>
    <t>КОМПЛЕКТ КОРОБА AVANTECH YOU, H251,NL400,АНТРАЦИТ</t>
  </si>
  <si>
    <t>КОМПЛЕКТ КОРОБА AVANTECH YOU, H251,NL450,АНТРАЦИТ</t>
  </si>
  <si>
    <t>КОМПЛЕКТ КОРОБА AVANTECH YOU, H251,NL500,АНТРАЦИТ</t>
  </si>
  <si>
    <t>КОМПЛЕКТ КОРОБА AVANTECH YOU, H251,NL550,АНТРАЦИТ</t>
  </si>
  <si>
    <t>КОМПЛЕКТ КОРОБА AVANTECH YOU, H251,NL600,АНТРАЦИТ</t>
  </si>
  <si>
    <t>КОМПЛЕКТ КОРОБА AVANTECH YOU, H251,NL650,АНТРАЦИТ</t>
  </si>
  <si>
    <t>КОМПЛЕКТ КОРОБА AVANTECH YOU INLAY, H187,NL350,АНТРАЦИТ</t>
  </si>
  <si>
    <t>КОМПЛЕКТ КОРОБА AVANTECH YOU INLAY, H187,NL400,АНТРАЦИТ</t>
  </si>
  <si>
    <t>КОМПЛЕКТ КОРОБА AVANTECH YOU INLAY, H187,NL450,АНТРАЦИТ</t>
  </si>
  <si>
    <t>КОМПЛЕКТ КОРОБА AVANTECH YOU INLAY, H187,NL500,АНТРАЦИТ</t>
  </si>
  <si>
    <t>КОМПЛЕКТ КОРОБА AVANTECH YOU INLAY, H187,NL550,АНТРАЦИТ</t>
  </si>
  <si>
    <t>КОМПЛЕКТ КОРОБА AVANTECH YOU INLAY, H187,NL600,АНТРАЦИТ</t>
  </si>
  <si>
    <t>КОМПЛЕКТ КОРОБА AVANTECH YOU INLAY, H187,NL650,АНТРАЦИТ</t>
  </si>
  <si>
    <t>БОКОВИНА ЯЩИКА AVANTECH YOU, H77,NL400,СЕРЕБРИСТАЯ,ЛЕВАЯ</t>
  </si>
  <si>
    <t>БОКОВИНА ЯЩИКА AVANTECH YOU, H77,NL400,СЕРЕБРИСТАЯ,ПРАВАЯ</t>
  </si>
  <si>
    <t>БОКОВИНА ЯЩИКА AVANTECH YOU, H77,NL450,СЕРЕБРИСТАЯ,ЛЕВАЯ</t>
  </si>
  <si>
    <t>БОКОВИНА ЯЩИКА AVANTECH YOU, H77,NL450,СЕРЕБРИСТАЯ,ПРАВАЯ</t>
  </si>
  <si>
    <t>БОКОВИНА ЯЩИКА AVANTECH YOU, H77,NL500,СЕРЕБРИСТАЯ,ЛЕВАЯ</t>
  </si>
  <si>
    <t>БОКОВИНА ЯЩИКА AVANTECH YOU, H77,NL500,СЕРЕБРИСТАЯ,ПРАВАЯ</t>
  </si>
  <si>
    <t>БОКОВИНА ЯЩИКА AVANTECH YOU, H77,NL550,СЕРЕБРИСТАЯ,ЛЕВАЯ</t>
  </si>
  <si>
    <t>БОКОВИНА ЯЩИКА AVANTECH YOU, H77,NL550,СЕРЕБРИСТАЯ,ПРАВАЯ</t>
  </si>
  <si>
    <t>БОКОВИНА ЯЩИКА AVANTECH YOU, H101,NL270,СЕРЕБРИСТАЯ,ЛЕВАЯ</t>
  </si>
  <si>
    <t>БОКОВИНА ЯЩИКА AVANTECH YOU, H101,NL270,СЕРЕБРИСТАЯ,ПРАВАЯ</t>
  </si>
  <si>
    <t>БОКОВИНА ЯЩИКА AVANTECH YOU, H101,NL300,СЕРЕБРИСТАЯ,ЛЕВАЯ</t>
  </si>
  <si>
    <t>БОКОВИНА ЯЩИКА AVANTECH YOU, H101,NL300,СЕРЕБРИСТАЯ,ПРАВАЯ</t>
  </si>
  <si>
    <t>БОКОВИНА ЯЩИКА AVANTECH YOU, H101,NL350,СЕРЕБРИСТАЯ,ЛЕВАЯ</t>
  </si>
  <si>
    <t>БОКОВИНА ЯЩИКА AVANTECH YOU, H101,NL350,СЕРЕБРИСТАЯ,ПРАВАЯ</t>
  </si>
  <si>
    <t>БОКОВИНА ЯЩИКА AVANTECH YOU, H101,NL400,СЕРЕБРИСТАЯ,ЛЕВАЯ</t>
  </si>
  <si>
    <t>БОКОВИНА ЯЩИКА AVANTECH YOU, H101,NL400,СЕРЕБРИСТАЯ,ПРАВАЯ</t>
  </si>
  <si>
    <t>БОКОВИНА ЯЩИКА AVANTECH YOU, H101,NL450,СЕРЕБРИСТАЯ,ЛЕВАЯ</t>
  </si>
  <si>
    <t>БОКОВИНА ЯЩИКА AVANTECH YOU, H101,NL450,СЕРЕБРИСТАЯ,ПРАВАЯ</t>
  </si>
  <si>
    <t>БОКОВИНА ЯЩИКА AVANTECH YOU, H101,NL500,СЕРЕБРИСТАЯ,ЛЕВАЯ</t>
  </si>
  <si>
    <t>БОКОВИНА ЯЩИКА AVANTECH YOU, H101,NL500,СЕРЕБРИСТАЯ,ПРАВАЯ</t>
  </si>
  <si>
    <t>БОКОВИНА ЯЩИКА AVANTECH YOU, H101,NL550,СЕРЕБРИСТАЯ,ЛЕВАЯ</t>
  </si>
  <si>
    <t>БОКОВИНА ЯЩИКА AVANTECH YOU, H101,NL550,СЕРЕБРИСТАЯ,ПРАВАЯ</t>
  </si>
  <si>
    <t>БОКОВИНА ЯЩИКА AVANTECH YOU, H101,NL600,СЕРЕБРИСТАЯ,ЛЕВАЯ</t>
  </si>
  <si>
    <t>БОКОВИНА ЯЩИКА AVANTECH YOU, H101,NL600,СЕРЕБРИСТАЯ,ПРАВАЯ</t>
  </si>
  <si>
    <t>БОКОВИНА ЯЩИКА AVANTECH YOU, H101,NL650,СЕРЕБРИСТАЯ,ЛЕВАЯ</t>
  </si>
  <si>
    <t>БОКОВИНА ЯЩИКА AVANTECH YOU, H101,NL650,СЕРЕБРИСТАЯ,ПРАВАЯ</t>
  </si>
  <si>
    <t>БОКОВИНА ЯЩИКА AVANTECH YOU, H139,NL300,СЕРЕБРИСТАЯ,ЛЕВАЯ</t>
  </si>
  <si>
    <t>БОКОВИНА ЯЩИКА AVANTECH YOU, H139,NL300,СЕРЕБРИСТАЯ,ПРАВАЯ</t>
  </si>
  <si>
    <t>БОКОВИНА ЯЩИКА AVANTECH YOU, H139,NL350,СЕРЕБРИСТАЯ,ЛЕВАЯ</t>
  </si>
  <si>
    <t>БОКОВИНА ЯЩИКА AVANTECH YOU, H139,NL350,СЕРЕБРИСТАЯ,ПРАВАЯ</t>
  </si>
  <si>
    <t>БОКОВИНА ЯЩИКА AVANTECH YOU, H139,NL400,СЕРЕБРИСТАЯ,ЛЕВАЯ</t>
  </si>
  <si>
    <t>БОКОВИНА ЯЩИКА AVANTECH YOU, H139,NL400,СЕРЕБРИСТАЯ,ПРАВАЯ</t>
  </si>
  <si>
    <t>БОКОВИНА ЯЩИКА AVANTECH YOU, H139,NL450,СЕРЕБРИСТАЯ,ЛЕВАЯ</t>
  </si>
  <si>
    <t>БОКОВИНА ЯЩИКА AVANTECH YOU, H139,NL450,СЕРЕБРИСТАЯ,ПРАВАЯ</t>
  </si>
  <si>
    <t>БОКОВИНА ЯЩИКА AVANTECH YOU, H139,NL500,СЕРЕБРИСТАЯ,ЛЕВАЯ</t>
  </si>
  <si>
    <t>БОКОВИНА ЯЩИКА AVANTECH YOU, H139,NL500,СЕРЕБРИСТАЯ,ПРАВАЯ</t>
  </si>
  <si>
    <t>БОКОВИНА ЯЩИКА AVANTECH YOU, H139,NL550,СЕРЕБРИСТАЯ,ЛЕВАЯ</t>
  </si>
  <si>
    <t>БОКОВИНА ЯЩИКА AVANTECH YOU, H139,NL550,СЕРЕБРИСТАЯ,ПРАВАЯ</t>
  </si>
  <si>
    <t>БОКОВИНА ЯЩИКА AVANTECH YOU, H139,NL600,СЕРЕБРИСТАЯ,ЛЕВАЯ</t>
  </si>
  <si>
    <t>БОКОВИНА ЯЩИКА AVANTECH YOU, H139,NL600,СЕРЕБРИСТАЯ,ПРАВАЯ</t>
  </si>
  <si>
    <t>БОКОВИНА ЯЩИКА AVANTECH YOU, H187,NL270,СЕРЕБРИСТАЯ,ЛЕВАЯ</t>
  </si>
  <si>
    <t>БОКОВИНА ЯЩИКА AVANTECH YOU, H187,NL270,СЕРЕБРИСТАЯ,ПРАВАЯ</t>
  </si>
  <si>
    <t>БОКОВИНА ЯЩИКА AVANTECH YOU, H187,NL300,СЕРЕБРИСТАЯ,ЛЕВАЯ</t>
  </si>
  <si>
    <t>БОКОВИНА ЯЩИКА AVANTECH YOU, H187,NL300,СЕРЕБРИСТАЯ,ПРАВАЯ</t>
  </si>
  <si>
    <t>БОКОВИНА ЯЩИКА AVANTECH YOU, H187,NL350,СЕРЕБРИСТАЯ,ЛЕВАЯ</t>
  </si>
  <si>
    <t>БОКОВИНА ЯЩИКА AVANTECH YOU, H187,NL350,СЕРЕБРИСТАЯ,ПРАВАЯ</t>
  </si>
  <si>
    <t>БОКОВИНА ЯЩИКА AVANTECH YOU, H187,NL400,СЕРЕБРИСТАЯ,ЛЕВАЯ</t>
  </si>
  <si>
    <t>БОКОВИНА ЯЩИКА AVANTECH YOU, H187,NL400,СЕРЕБРИСТАЯ,ПРАВАЯ</t>
  </si>
  <si>
    <t>БОКОВИНА ЯЩИКА AVANTECH YOU, H187,NL450,СЕРЕБРИСТАЯ,ЛЕВАЯ</t>
  </si>
  <si>
    <t>БОКОВИНА ЯЩИКА AVANTECH YOU, H187,NL450,СЕРЕБРИСТАЯ,ПРАВАЯ</t>
  </si>
  <si>
    <t>БОКОВИНА ЯЩИКА AVANTECH YOU, H187,NL500,СЕРЕБРИСТАЯ,ЛЕВАЯ</t>
  </si>
  <si>
    <t>БОКОВИНА ЯЩИКА AVANTECH YOU, H187,NL500,СЕРЕБРИСТАЯ,ПРАВАЯ</t>
  </si>
  <si>
    <t>БОКОВИНА ЯЩИКА AVANTECH YOU, H187,NL550,СЕРЕБРИСТАЯ,ЛЕВАЯ</t>
  </si>
  <si>
    <t>БОКОВИНА ЯЩИКА AVANTECH YOU, H187,NL550,СЕРЕБРИСТАЯ,ПРАВАЯ</t>
  </si>
  <si>
    <t>БОКОВИНА ЯЩИКА AVANTECH YOU, H187,NL600,СЕРЕБРИСТАЯ,ЛЕВАЯ</t>
  </si>
  <si>
    <t>БОКОВИНА ЯЩИКА AVANTECH YOU, H187,NL600,СЕРЕБРИСТАЯ,ПРАВАЯ</t>
  </si>
  <si>
    <t>БОКОВИНА ЯЩИКА AVANTECH YOU, H187,NL650,СЕРЕБРИСТАЯ,ЛЕВАЯ</t>
  </si>
  <si>
    <t>БОКОВИНА ЯЩИКА AVANTECH YOU, H187,NL650,СЕРЕБРИСТАЯ,ПРАВАЯ</t>
  </si>
  <si>
    <t>БОКОВИНА ЯЩИКА AVANTECH YOU, H251,NL350,СЕРЕБРИСТАЯ,ЛЕВАЯ</t>
  </si>
  <si>
    <t>БОКОВИНА ЯЩИКА AVANTECH YOU, H251,NL350,СЕРЕБРИСТАЯ,ПРАВАЯ</t>
  </si>
  <si>
    <t>БОКОВИНА ЯЩИКА AVANTECH YOU, H251,NL400,СЕРЕБРИСТАЯ,ЛЕВАЯ</t>
  </si>
  <si>
    <t>БОКОВИНА ЯЩИКА AVANTECH YOU, H251,NL400,СЕРЕБРИСТАЯ,ПРАВАЯ</t>
  </si>
  <si>
    <t>БОКОВИНА ЯЩИКА AVANTECH YOU, H251,NL450,СЕРЕБРИСТАЯ,ЛЕВАЯ</t>
  </si>
  <si>
    <t>БОКОВИНА ЯЩИКА AVANTECH YOU, H251,NL450,СЕРЕБРИСТАЯ,ПРАВАЯ</t>
  </si>
  <si>
    <t>БОКОВИНА ЯЩИКА AVANTECH YOU, H251,NL500,СЕРЕБРИСТАЯ,ЛЕВАЯ</t>
  </si>
  <si>
    <t>БОКОВИНА ЯЩИКА AVANTECH YOU, H251,NL500,СЕРЕБРИСТАЯ,ПРАВАЯ</t>
  </si>
  <si>
    <t>БОКОВИНА ЯЩИКА AVANTECH YOU, H251,NL550,СЕРЕБРИСТАЯ,ЛЕВАЯ</t>
  </si>
  <si>
    <t>БОКОВИНА ЯЩИКА AVANTECH YOU, H251,NL550,СЕРЕБРИСТАЯ,ПРАВАЯ</t>
  </si>
  <si>
    <t>БОКОВИНА ЯЩИКА AVANTECH YOU, H251,NL600,СЕРЕБРИСТАЯ,ЛЕВАЯ</t>
  </si>
  <si>
    <t>БОКОВИНА ЯЩИКА AVANTECH YOU, H251,NL600,СЕРЕБРИСТАЯ,ПРАВАЯ</t>
  </si>
  <si>
    <t>БОКОВИНА ЯЩИКА AVANTECH YOU, H251,NL650,СЕРЕБРИСТАЯ,ЛЕВАЯ</t>
  </si>
  <si>
    <t>БОКОВИНА ЯЩИКА AVANTECH YOU, H251,NL650,СЕРЕБРИСТАЯ,ПРАВАЯ</t>
  </si>
  <si>
    <t>БОКОВИНА ЯЩИКА AVANTECH YOU INLAY,H187,NL350,СЕРЕБРИСТАЯ, ЛЕВАЯ</t>
  </si>
  <si>
    <t>БОКОВИНА ЯЩИКА AVANTECH YOU INLAY,H187,NL350,СЕРЕБРИСТАЯ, ПРАВАЯ</t>
  </si>
  <si>
    <t>БОКОВИНА ЯЩИКА AVANTECH YOU INLAY,H187,NL400,СЕРЕБРИСТАЯ, ЛЕВАЯ</t>
  </si>
  <si>
    <t>БОКОВИНА ЯЩИКА AVANTECH YOU INLAY,H187,NL400,СЕРЕБРИСТАЯ, ПРАВАЯ</t>
  </si>
  <si>
    <t>БОКОВИНА ЯЩИКА AVANTECH YOU INLAY,H187,NL450,СЕРЕБРИСТАЯ, ЛЕВАЯ</t>
  </si>
  <si>
    <t>БОКОВИНА ЯЩИКА AVANTECH YOU INLAY,H187,NL450,СЕРЕБРИСТАЯ, ПРАВАЯ</t>
  </si>
  <si>
    <t>БОКОВИНА ЯЩИКА AVANTECH YOU INLAY,H187,NL500,СЕРЕБРИСТАЯ, ЛЕВАЯ</t>
  </si>
  <si>
    <t>БОКОВИНА ЯЩИКА AVANTECH YOU INLAY,H187,NL500,СЕРЕБРИСТАЯ, ПРАВАЯ</t>
  </si>
  <si>
    <t>БОКОВИНА ЯЩИКА AVANTECH YOU INLAY,H187,NL550,СЕРЕБРИСТАЯ, ЛЕВАЯ</t>
  </si>
  <si>
    <t>БОКОВИНА ЯЩИКА AVANTECH YOU INLAY,H187,NL550,СЕРЕБРИСТАЯ, ПРАВАЯ</t>
  </si>
  <si>
    <t>БОКОВИНА ЯЩИКА AVANTECH YOU INLAY,H187,NL600,СЕРЕБРИСТАЯ, ЛЕВАЯ</t>
  </si>
  <si>
    <t>БОКОВИНА ЯЩИКА AVANTECH YOU INLAY,H187,NL600,СЕРЕБРИСТАЯ, ПРАВАЯ</t>
  </si>
  <si>
    <t>БОКОВИНА ЯЩИКА AVANTECH YOU INLAY,H187,NL650,СЕРЕБРИСТАЯ, ЛЕВАЯ</t>
  </si>
  <si>
    <t>БОКОВИНА ЯЩИКА AVANTECH YOU INLAY,H187,NL650,СЕРЕБРИСТАЯ, ПРАВАЯ</t>
  </si>
  <si>
    <t>ЗАДНЯЯ СТЕНКА ЯЩИКА AVANTECH YOU,H77,KD16,KB600,СТАЛЬ, СЕРЕБРИСТАЯ</t>
  </si>
  <si>
    <t>ЗАДНЯЯ СТЕНКА ЯЩИКА AVANTECH YOU,H77,KD18,KB600,СТАЛЬ, СЕРЕБРИСТАЯ</t>
  </si>
  <si>
    <t>ЗАДНЯЯ СТЕНКА ЯЩИКА AVANTECH YOU,H101,KD16,KB300,СТАЛЬ, СЕРЕБРИСТАЯ</t>
  </si>
  <si>
    <t>ЗАДНЯЯ СТЕНКА ЯЩИКА AVANTECH YOU,H101,KD16,KB400,СТАЛЬ, СЕРЕБРИСТАЯ</t>
  </si>
  <si>
    <t>ЗАДНЯЯ СТЕНКА ЯЩИКА AVANTECH YOU,H101,KD16,KB450,СТАЛЬ, СЕРЕБРИСТАЯ</t>
  </si>
  <si>
    <t>ЗАДНЯЯ СТЕНКА ЯЩИКА AVANTECH YOU,H101,KD16,KB500,СТАЛЬ, СЕРЕБРИСТАЯ</t>
  </si>
  <si>
    <t>ЗАДНЯЯ СТЕНКА ЯЩИКА AVANTECH YOU,H101,KD16,KB600,СТАЛЬ, СЕРЕБРИСТАЯ</t>
  </si>
  <si>
    <t>ЗАДНЯЯ СТЕНКА ЯЩИКА AVANTECH YOU,H101,KD16,KB800,СТАЛЬ, СЕРЕБРИСТАЯ</t>
  </si>
  <si>
    <t>ЗАДНЯЯ СТЕНКА ЯЩИКА AVANTECH YOU,H101,KD16,KB900,СТАЛЬ, СЕРЕБРИСТАЯ</t>
  </si>
  <si>
    <t>ЗАДНЯЯ СТЕНКА ЯЩИКА AVANTECH YOU,H101,KD16,KB1000,СТАЛЬ, СЕРЕБРИСТАЯ</t>
  </si>
  <si>
    <t>ЗАДНЯЯ СТЕНКА ЯЩИКА AVANTECH YOU,H101,KD16,KB1200,СТАЛЬ, СЕРЕБРИСТАЯ</t>
  </si>
  <si>
    <t>ЗАДНЯЯ СТЕНКА ЯЩИКА AVANTECH YOU,H101,KD18,KB300,СТАЛЬ, СЕРЕБРИСТАЯ</t>
  </si>
  <si>
    <t>ЗАДНЯЯ СТЕНКА ЯЩИКА AVANTECH YOU,H101,KD18,KB400,СТАЛЬ, СЕРЕБРИСТАЯ</t>
  </si>
  <si>
    <t>ЗАДНЯЯ СТЕНКА ЯЩИКА AVANTECH YOU,H101,KD18,KB450,СТАЛЬ, СЕРЕБРИСТАЯ</t>
  </si>
  <si>
    <t>ЗАДНЯЯ СТЕНКА ЯЩИКА AVANTECH YOU,H101,KD18,KB500,СТАЛЬ, СЕРЕБРИСТАЯ</t>
  </si>
  <si>
    <t>ЗАДНЯЯ СТЕНКА ЯЩИКА AVANTECH YOU,H101,KD18,KB600,СТАЛЬ, СЕРЕБРИСТАЯ</t>
  </si>
  <si>
    <t>ЗАДНЯЯ СТЕНКА ЯЩИКА AVANTECH YOU,H101,KD18,KB800,СТАЛЬ, СЕРЕБРИСТАЯ</t>
  </si>
  <si>
    <t>ЗАДНЯЯ СТЕНКА ЯЩИКА AVANTECH YOU,H101,KD18,KB900,СТАЛЬ, СЕРЕБРИСТАЯ</t>
  </si>
  <si>
    <t>ЗАДНЯЯ СТЕНКА ЯЩИКА AVANTECH YOU,H101,KD18,KB1000,СТАЛЬ, СЕРЕБРИСТАЯ</t>
  </si>
  <si>
    <t>ЗАДНЯЯ СТЕНКА ЯЩИКА AVANTECH YOU,H101,KD18,KB1200,СТАЛЬ, СЕРЕБРИСТАЯ</t>
  </si>
  <si>
    <t>ЗАДНЯЯ СТЕНКА ЯЩИКА AVANTECH YOU,H139,KD16,KB300,СТАЛЬ, СЕРЕБРИСТАЯ</t>
  </si>
  <si>
    <t>ЗАДНЯЯ СТЕНКА ЯЩИКА AVANTECH YOU,H139,KD16,KB400,СТАЛЬ, СЕРЕБРИСТАЯ</t>
  </si>
  <si>
    <t>ЗАДНЯЯ СТЕНКА ЯЩИКА AVANTECH YOU,H139,KD16,KB450,СТАЛЬ, СЕРЕБРИСТАЯ</t>
  </si>
  <si>
    <t>ЗАДНЯЯ СТЕНКА ЯЩИКА AVANTECH YOU,H139,KD16,KB500,СТАЛЬ, СЕРЕБРИСТАЯ</t>
  </si>
  <si>
    <t>ЗАДНЯЯ СТЕНКА ЯЩИКА AVANTECH YOU,H139,KD16,KB600,СТАЛЬ, СЕРЕБРИСТАЯ</t>
  </si>
  <si>
    <t>ЗАДНЯЯ СТЕНКА ЯЩИКА AVANTECH YOU,H139,KD16,KB800,СТАЛЬ, СЕРЕБРИСТАЯ</t>
  </si>
  <si>
    <t>ЗАДНЯЯ СТЕНКА ЯЩИКА AVANTECH YOU,H139,KD16,KB900,СТАЛЬ, СЕРЕБРИСТАЯ</t>
  </si>
  <si>
    <t>ЗАДНЯЯ СТЕНКА ЯЩИКА AVANTECH YOU,H139,KD16,KB1000,СТАЛЬ, СЕРЕБРИСТАЯ</t>
  </si>
  <si>
    <t>ЗАДНЯЯ СТЕНКА ЯЩИКА AVANTECH YOU,H139,KD16,KB1200,СТАЛЬ, СЕРЕБРИСТАЯ</t>
  </si>
  <si>
    <t>ЗАДНЯЯ СТЕНКА ЯЩИКА AVANTECH YOU,H139,KD18,KB300,СТАЛЬ, СЕРЕБРИСТАЯ</t>
  </si>
  <si>
    <t>ЗАДНЯЯ СТЕНКА ЯЩИКА AVANTECH YOU,H139,KD18,KB400,СТАЛЬ, СЕРЕБРИСТАЯ</t>
  </si>
  <si>
    <t>ЗАДНЯЯ СТЕНКА ЯЩИКА AVANTECH YOU,H139,KD18,KB450,СТАЛЬ, СЕРЕБРИСТАЯ</t>
  </si>
  <si>
    <t>ЗАДНЯЯ СТЕНКА ЯЩИКА AVANTECH YOU,H139,KD18,KB500,СТАЛЬ, СЕРЕБРИСТАЯ</t>
  </si>
  <si>
    <t>ЗАДНЯЯ СТЕНКА ЯЩИКА AVANTECH YOU,H139,KD18,KB600,СТАЛЬ, СЕРЕБРИСТАЯ</t>
  </si>
  <si>
    <t>ЗАДНЯЯ СТЕНКА ЯЩИКА AVANTECH YOU,H139,KD18,KB800,СТАЛЬ, СЕРЕБРИСТАЯ</t>
  </si>
  <si>
    <t>ЗАДНЯЯ СТЕНКА ЯЩИКА AVANTECH YOU,H139,KD18,KB900,СТАЛЬ, СЕРЕБРИСТАЯ</t>
  </si>
  <si>
    <t>ЗАДНЯЯ СТЕНКА ЯЩИКА AVANTECH YOU,H139,KD18,KB1000,СТАЛЬ, СЕРЕБРИСТАЯ</t>
  </si>
  <si>
    <t>ЗАДНЯЯ СТЕНКА ЯЩИКА AVANTECH YOU,H139,KD18,KB1200,СТАЛЬ, СЕРЕБРИСТАЯ</t>
  </si>
  <si>
    <t>ЗАДНЯЯ СТЕНКА КОРОБА AVANTECH YOU,H187,KD16,KB300,СТАЛЬ, СЕРЕБРИСТАЯ</t>
  </si>
  <si>
    <t>ЗАДНЯЯ СТЕНКА КОРОБА AVANTECH YOU,H187,KD16,KB400,СТАЛЬ, СЕРЕБРИСТАЯ</t>
  </si>
  <si>
    <t>ЗАДНЯЯ СТЕНКА КОРОБА AVANTECH YOU,H187,KD16,KB450,СТАЛЬ, СЕРЕБРИСТАЯ</t>
  </si>
  <si>
    <t>ЗАДНЯЯ СТЕНКА КОРОБА AVANTECH YOU,H187,KD16,KB500,СТАЛЬ, СЕРЕБРИСТАЯ</t>
  </si>
  <si>
    <t>ЗАДНЯЯ СТЕНКА КОРОБА AVANTECH YOU,H187,KD16,KB600,СТАЛЬ, СЕРЕБРИСТАЯ</t>
  </si>
  <si>
    <t>ЗАДНЯЯ СТЕНКА КОРОБА AVANTECH YOU,H187,KD16,KB800,СТАЛЬ, СЕРЕБРИСТАЯ</t>
  </si>
  <si>
    <t>ЗАДНЯЯ СТЕНКА КОРОБА AVANTECH YOU,H187,KD16,KB900,СТАЛЬ, СЕРЕБРИСТАЯ</t>
  </si>
  <si>
    <t>ЗАДНЯЯ СТЕНКА КОРОБА AVANTECH YOU,H187,KD16,KB1000,СТАЛЬ, СЕРЕБРИСТАЯ</t>
  </si>
  <si>
    <t>ЗАДНЯЯ СТЕНКА КОРОБА AVANTECH YOU,H187,KD16,KB1200,СТАЛЬ, СЕРЕБРИСТАЯ</t>
  </si>
  <si>
    <t>ЗАДНЯЯ СТЕНКА КОРОБА AVANTECH YOU,H187,KD18,KB300,СТАЛЬ, СЕРЕБРИСТАЯ</t>
  </si>
  <si>
    <t>ЗАДНЯЯ СТЕНКА КОРОБА AVANTECH YOU,H187,KD18,KB400,СТАЛЬ, СЕРЕБРИСТАЯ</t>
  </si>
  <si>
    <t>ЗАДНЯЯ СТЕНКА КОРОБА AVANTECH YOU,H187,KD18,KB450,СТАЛЬ, СЕРЕБРИСТАЯ</t>
  </si>
  <si>
    <t>ЗАДНЯЯ СТЕНКА КОРОБА AVANTECH YOU,H187,KD18,KB500,СТАЛЬ, СЕРЕБРИСТАЯ</t>
  </si>
  <si>
    <t>ЗАДНЯЯ СТЕНКА КОРОБА AVANTECH YOU,H187,KD18,KB600,СТАЛЬ, СЕРЕБРИСТАЯ</t>
  </si>
  <si>
    <t>ЗАДНЯЯ СТЕНКА КОРОБА AVANTECH YOU,H187,KD18,KB800,СТАЛЬ, СЕРЕБРИСТАЯ</t>
  </si>
  <si>
    <t>ЗАДНЯЯ СТЕНКА КОРОБА AVANTECH YOU,H187,KD18,KB900,СТАЛЬ, СЕРЕБРИСТАЯ</t>
  </si>
  <si>
    <t>ЗАДНЯЯ СТЕНКА КОРОБА AVANTECH YOU,H187,KD18,KB1000,СТАЛЬ, СЕРЕБРИСТАЯ</t>
  </si>
  <si>
    <t>ЗАДНЯЯ СТЕНКА КОРОБА AVANTECH YOU,H187,KD18,KB1200,СТАЛЬ, СЕРЕБРИСТАЯ</t>
  </si>
  <si>
    <t>ЗАДНЯЯ СТЕНКА КОРОБА AVANTECH YOU,H251,KD16,KB300,СТАЛЬ, СЕРЕБРИСТАЯ</t>
  </si>
  <si>
    <t>ЗАДНЯЯ СТЕНКА КОРОБА AVANTECH YOU,H251,KD16,KB400,СТАЛЬ, СЕРЕБРИСТАЯ</t>
  </si>
  <si>
    <t>ЗАДНЯЯ СТЕНКА КОРОБА AVANTECH YOU,H251,KD16,KB450,СТАЛЬ, СЕРЕБРИСТАЯ</t>
  </si>
  <si>
    <t>ЗАДНЯЯ СТЕНКА КОРОБА AVANTECH YOU,H251,KD16,KB500,СТАЛЬ, СЕРЕБРИСТАЯ</t>
  </si>
  <si>
    <t>ЗАДНЯЯ СТЕНКА КОРОБА AVANTECH YOU,H251,KD16,KB600,СТАЛЬ, СЕРЕБРИСТАЯ</t>
  </si>
  <si>
    <t>ЗАДНЯЯ СТЕНКА КОРОБА AVANTECH YOU,H251,KD16,KB800,СТАЛЬ, СЕРЕБРИСТАЯ</t>
  </si>
  <si>
    <t>ЗАДНЯЯ СТЕНКА КОРОБА AVANTECH YOU,H251,KD16,KB900,СТАЛЬ, СЕРЕБРИСТАЯ</t>
  </si>
  <si>
    <t>ЗАДНЯЯ СТЕНКА КОРОБА AVANTECH YOU,H251,KD16,KB1000,СТАЛЬ, СЕРЕБРИСТАЯ</t>
  </si>
  <si>
    <t>ЗАДНЯЯ СТЕНКА КОРОБА AVANTECH YOU,H251,KD16,KB1200,СТАЛЬ, СЕРЕБРИСТАЯ</t>
  </si>
  <si>
    <t>ЗАДНЯЯ СТЕНКА КОРОБА AVANTECH YOU,H251,KD18,KB300,СТАЛЬ, СЕРЕБРИСТАЯ</t>
  </si>
  <si>
    <t>ЗАДНЯЯ СТЕНКА КОРОБА AVANTECH YOU,H251,KD18,KB400,СТАЛЬ, СЕРЕБРИСТАЯ</t>
  </si>
  <si>
    <t>ЗАДНЯЯ СТЕНКА КОРОБА AVANTECH YOU,H251,KD18,KB450,СТАЛЬ, СЕРЕБРИСТАЯ</t>
  </si>
  <si>
    <t>ЗАДНЯЯ СТЕНКА КОРОБА AVANTECH YOU,H251,KD18,KB500,СТАЛЬ, СЕРЕБРИСТАЯ</t>
  </si>
  <si>
    <t>ЗАДНЯЯ СТЕНКА КОРОБА AVANTECH YOU,H251,KD18,KB600,СТАЛЬ, СЕРЕБРИСТАЯ</t>
  </si>
  <si>
    <t>ЗАДНЯЯ СТЕНКА КОРОБА AVANTECH YOU,H251,KD18,KB800,СТАЛЬ, СЕРЕБРИСТАЯ</t>
  </si>
  <si>
    <t>ЗАДНЯЯ СТЕНКА КОРОБА AVANTECH YOU,H251,KD18,KB900,СТАЛЬ, СЕРЕБРИСТАЯ</t>
  </si>
  <si>
    <t>ЗАДНЯЯ СТЕНКА КОРОБА AVANTECH YOU,H251,KD18,KB1000,СТАЛЬ, СЕРЕБРИСТАЯ</t>
  </si>
  <si>
    <t>ЗАДНЯЯ СТЕНКА КОРОБА AVANTECH YOU,H251,KD18,KB1200,СТАЛЬ, СЕРЕБРИСТАЯ</t>
  </si>
  <si>
    <t>ЗАДНЯЯ СТЕНКА ЯЩИКА AVANTECH YOU,H101,L2000,АЛЮМИНИЙ, СЕРЕБРИСТАЯ</t>
  </si>
  <si>
    <t>ЗАДНЯЯ СТЕНКА ЯЩИКА AVANTECH YOU,H139,L2000,АЛЮМИНИЙ, СЕРЕБРИСТАЯ</t>
  </si>
  <si>
    <t>ЗАДНЯЯ СТЕНКА КОРОБА AVANTECH YOU,H187,L2000,АЛЮМИНИЙ, СЕРЕБРИСТАЯ</t>
  </si>
  <si>
    <t>ЗАДНЯЯ СТЕНКА КОРОБА AVANTECH YOU,H251,L2000,АЛЮМИНИЙ, СЕРЕБРИСТАЯ</t>
  </si>
  <si>
    <t>СОЕДИНИТЕЛЬ ЗАДНЕЙ СТЕНКИ AVANTECH YOU,H101,СЕРЕБРИСТЫЙ, ЛЕВЫЙ</t>
  </si>
  <si>
    <t>СОЕДИНИТЕЛЬ ЗАДНЕЙ СТЕНКИ AVANTECH YOU,H101,СЕРЕБРИСТЫЙ, ПРАВЫЙ</t>
  </si>
  <si>
    <t>СОЕДИНИТЕЛЬ ЗАДНЕЙ СТЕНКИ AVANTECH YOU,H139,СЕРЕБРИСТЫЙ, ЛЕВЫЙ</t>
  </si>
  <si>
    <t>СОЕДИНИТЕЛЬ ЗАДНЕЙ СТЕНКИ AVANTECH YOU,H139,СЕРЕБРИСТЫЙ, ПРАВЫЙ</t>
  </si>
  <si>
    <t>СОЕДИНИТЕЛЬ ЗАДНЕЙ СТЕНКИ AVANTECH YOU,H187,СЕРЕБРИСТЫЙ, ЛЕВЫЙ</t>
  </si>
  <si>
    <t>СОЕДИНИТЕЛЬ ЗАДНЕЙ СТЕНКИ AVANTECH YOU,H187,СЕРЕБРИСТЫЙ, ПРАВЫЙ</t>
  </si>
  <si>
    <t>СОЕДИНИТЕЛЬ ЗАДНЕЙ СТЕНКИ AVANTECH YOU,H251,СЕРЕБРИСТЫЙ, ЛЕВЫЙ</t>
  </si>
  <si>
    <t>СОЕДИНИТЕЛЬ ЗАДНЕЙ СТЕНКИ AVANTECH YOU,H251,СЕРЕБРИСТЫЙ, ПРАВЫЙ</t>
  </si>
  <si>
    <t>ПЕРЕДНЯЯ ПАНЕЛЬ ВНУТРЕННЕГО ЯЩИКА AVANTECH YOU,H101,L2000, АЛЮМИНИЙ,СЕРЕБРИСТАЯ</t>
  </si>
  <si>
    <t>ПЕРЕДНЯЯ ПАНЕЛЬ ВНУТРЕННЕГО ЯЩИКА AVANTECH YOU,H139,L2000, АЛЮМИНИЙ,СЕРЕБРИСТАЯ</t>
  </si>
  <si>
    <t>ПЕРЕДНЯЯ ПАНЕЛЬ ВНУТРЕННЕГО КОРОБА AVANTECH YOU,H187, L2000,АЛЮМИНИЙ,СЕРЕБРИСТАЯ</t>
  </si>
  <si>
    <t>КОМПЛЕКТ СОЕДИНИТЕЛЕЙ ПЕРЕДНЕЙ ПАНЕЛИ ВНУТР. ЯЩИКА AVANTECH YOU,H101,СЕРЕБРИСТЫЙ</t>
  </si>
  <si>
    <t>КОМПЛЕКТ СОЕДИНИТЕЛЕЙ ПЕРЕДНЕЙ ПАНЕЛИ ВНУТР. ЯЩИКА AVANTECH YOU,H139,СЕРЕБРИСТЫЙ</t>
  </si>
  <si>
    <t>КОМПЛЕКТ СОЕДИНИТЕЛЕЙ ПЕРЕДНЕЙ ПАНЕЛИ ВНУТР. ЯЩИКА AVANTECH YOU,H187,СЕРЕБРИСТЫЙ</t>
  </si>
  <si>
    <t>КОМПЛЕКТ СОЕДИНИТЕЛЕЙ ПЕРЕДНЕЙ ПАНЕЛИ ВНУТР. ЯЩИКА AVANTECH YOU INLAY,H187,СЕРЕБРИСТЫЙ</t>
  </si>
  <si>
    <t>ФИКСАТОР ПЕРЕДНЕЙ ПАНЕЛИ ВНУТРЕННЕГО ЯЩИКА AVANTECH YOU,H101,СЕРЕБРИСТЫЙ</t>
  </si>
  <si>
    <t>ПЕРЕДНЯЯ ПАНЕЛЬ ВНУТРЕННЕГО ЯЩИКА AVANTECH YOU, H101,KD16,KB300,СЕРЕБРИСТАЯ</t>
  </si>
  <si>
    <t>ПЕРЕДНЯЯ ПАНЕЛЬ ВНУТРЕННЕГО ЯЩИКА AVANTECH YOU, H101,KD16,KB400,СЕРЕБРИСТАЯ</t>
  </si>
  <si>
    <t>ПЕРЕДНЯЯ ПАНЕЛЬ ВНУТРЕННЕГО ЯЩИКА AVANTECH YOU, H101,KD16,KB450,СЕРЕБРИСТАЯ</t>
  </si>
  <si>
    <t>ПЕРЕДНЯЯ ПАНЕЛЬ ВНУТРЕННЕГО ЯЩИКА AVANTECH YOU, H101,KD16,KB500,СЕРЕБРИСТАЯ</t>
  </si>
  <si>
    <t>ПЕРЕДНЯЯ ПАНЕЛЬ ВНУТРЕННЕГО ЯЩИКА AVANTECH YOU, H101,KD16,KB600,СЕРЕБРИСТАЯ</t>
  </si>
  <si>
    <t>ПЕРЕДНЯЯ ПАНЕЛЬ ВНУТРЕННЕГО ЯЩИКА AVANTECH YOU, H101,KD16,KB800,СЕРЕБРИСТАЯ</t>
  </si>
  <si>
    <t>ПЕРЕДНЯЯ ПАНЕЛЬ ВНУТРЕННЕГО ЯЩИКА AVANTECH YOU, H101,KD16,KB900,СЕРЕБРИСТАЯ</t>
  </si>
  <si>
    <t>ПЕРЕДНЯЯ ПАНЕЛЬ ВНУТРЕННЕГО ЯЩИКА AVANTECH YOU, H101,KD16,KB1000,СЕРЕБРИСТАЯ</t>
  </si>
  <si>
    <t>ПЕРЕДНЯЯ ПАНЕЛЬ ВНУТРЕННЕГО ЯЩИКА AVANTECH YOU, H101,KD16,KB1200,СЕРЕБРИСТАЯ</t>
  </si>
  <si>
    <t>ПЕРЕДНЯЯ ПАНЕЛЬ ВНУТРЕННЕГО ЯЩИКА AVANTECH YOU, H101,KD18,KB300,СЕРЕБРИСТАЯ</t>
  </si>
  <si>
    <t>ПЕРЕДНЯЯ ПАНЕЛЬ ВНУТРЕННЕГО ЯЩИКА AVANTECH YOU, H101,KD18,KB400,СЕРЕБРИСТАЯ</t>
  </si>
  <si>
    <t>ПЕРЕДНЯЯ ПАНЕЛЬ ВНУТРЕННЕГО ЯЩИКА AVANTECH YOU, H101,KD18,KB450,СЕРЕБРИСТАЯ</t>
  </si>
  <si>
    <t>ПЕРЕДНЯЯ ПАНЕЛЬ ВНУТРЕННЕГО ЯЩИКА AVANTECH YOU, H101,KD18,KB500,СЕРЕБРИСТАЯ</t>
  </si>
  <si>
    <t>ПЕРЕДНЯЯ ПАНЕЛЬ ВНУТРЕННЕГО ЯЩИКА AVANTECH YOU, H101,KD18,KB600,СЕРЕБРИСТАЯ</t>
  </si>
  <si>
    <t>ПЕРЕДНЯЯ ПАНЕЛЬ ВНУТРЕННЕГО ЯЩИКА AVANTECH YOU, H101,KD18,KB800,СЕРЕБРИСТАЯ</t>
  </si>
  <si>
    <t>ПЕРЕДНЯЯ ПАНЕЛЬ ВНУТРЕННЕГО ЯЩИКА AVANTECH YOU, H101,KD18,KB900,СЕРЕБРИСТАЯ</t>
  </si>
  <si>
    <t>ПЕРЕДНЯЯ ПАНЕЛЬ ВНУТРЕННЕГО ЯЩИКА AVANTECH YOU, H101,KD18,KB1000,СЕРЕБРИСТАЯ</t>
  </si>
  <si>
    <t>ПЕРЕДНЯЯ ПАНЕЛЬ ВНУТРЕННЕГО ЯЩИКА AVANTECH YOU, H101,KD18,KB1200,СЕРЕБРИСТАЯ</t>
  </si>
  <si>
    <t>ПЕРЕДНЯЯ ПАНЕЛЬ ВНУТРЕННЕГО ЯЩИКА AVANTECH YOU, H139,KD16,KB300,СЕРЕБРИСТАЯ</t>
  </si>
  <si>
    <t>ПЕРЕДНЯЯ ПАНЕЛЬ ВНУТРЕННЕГО ЯЩИКА AVANTECH YOU, H139,KD16,KB400,СЕРЕБРИСТАЯ</t>
  </si>
  <si>
    <t>ПЕРЕДНЯЯ ПАНЕЛЬ ВНУТРЕННЕГО ЯЩИКА AVANTECH YOU, H139,KD16,KB450,СЕРЕБРИСТАЯ</t>
  </si>
  <si>
    <t>ПЕРЕДНЯЯ ПАНЕЛЬ ВНУТРЕННЕГО ЯЩИКА AVANTECH YOU, H139,KD16,KB500,СЕРЕБРИСТАЯ</t>
  </si>
  <si>
    <t>ПЕРЕДНЯЯ ПАНЕЛЬ ВНУТРЕННЕГО ЯЩИКА AVANTECH YOU, H139,KD16,KB600,СЕРЕБРИСТАЯ</t>
  </si>
  <si>
    <t>ПЕРЕДНЯЯ ПАНЕЛЬ ВНУТРЕННЕГО ЯЩИКА AVANTECH YOU, H139,KD16,KB800,СЕРЕБРИСТАЯ</t>
  </si>
  <si>
    <t>ПЕРЕДНЯЯ ПАНЕЛЬ ВНУТРЕННЕГО ЯЩИКА AVANTECH YOU, H139,KD16,KB900,СЕРЕБРИСТАЯ</t>
  </si>
  <si>
    <t>ПЕРЕДНЯЯ ПАНЕЛЬ ВНУТРЕННЕГО ЯЩИКА AVANTECH YOU, H139,KD16,KB1000,СЕРЕБРИСТАЯ</t>
  </si>
  <si>
    <t>ПЕРЕДНЯЯ ПАНЕЛЬ ВНУТРЕННЕГО ЯЩИКА AVANTECH YOU, H139,KD16,KB1200,СЕРЕБРИСТАЯ</t>
  </si>
  <si>
    <t>ПЕРЕДНЯЯ ПАНЕЛЬ ВНУТРЕННЕГО ЯЩИКА AVANTECH YOU, H139,KD18,KB300,СЕРЕБРИСТАЯ</t>
  </si>
  <si>
    <t>ПЕРЕДНЯЯ ПАНЕЛЬ ВНУТРЕННЕГО ЯЩИКА AVANTECH YOU, H139,KD18,KB400,СЕРЕБРИСТАЯ</t>
  </si>
  <si>
    <t>ПЕРЕДНЯЯ ПАНЕЛЬ ВНУТРЕННЕГО ЯЩИКА AVANTECH YOU, H139,KD18,KB450,СЕРЕБРИСТАЯ</t>
  </si>
  <si>
    <t>ПЕРЕДНЯЯ ПАНЕЛЬ ВНУТРЕННЕГО ЯЩИКА AVANTECH YOU, H139,KD18,KB500,СЕРЕБРИСТАЯ</t>
  </si>
  <si>
    <t>ПЕРЕДНЯЯ ПАНЕЛЬ ВНУТРЕННЕГО ЯЩИКА AVANTECH YOU, H139,KD18,KB600,СЕРЕБРИСТАЯ</t>
  </si>
  <si>
    <t>ПЕРЕДНЯЯ ПАНЕЛЬ ВНУТРЕННЕГО ЯЩИКА AVANTECH YOU, H139,KD18,KB800,СЕРЕБРИСТАЯ</t>
  </si>
  <si>
    <t>ПЕРЕДНЯЯ ПАНЕЛЬ ВНУТРЕННЕГО ЯЩИКА AVANTECH YOU, H139,KD18,KB900,СЕРЕБРИСТАЯ</t>
  </si>
  <si>
    <t>ПЕРЕДНЯЯ ПАНЕЛЬ ВНУТРЕННЕГО ЯЩИКА AVANTECH YOU, H139,KD18,KB1000,СЕРЕБРИСТАЯ</t>
  </si>
  <si>
    <t>ПЕРЕДНЯЯ ПАНЕЛЬ ВНУТРЕННЕГО ЯЩИКА AVANTECH YOU, H139,KD18,KB1200,СЕРЕБРИСТАЯ</t>
  </si>
  <si>
    <t>ПЕРЕДНЯЯ ПАНЕЛЬ ВНУТРЕННЕГО КОРОБА AVANTECH YOU, H187,KD16,KB300,СЕРЕБРИСТАЯ</t>
  </si>
  <si>
    <t>ПЕРЕДНЯЯ ПАНЕЛЬ ВНУТРЕННЕГО КОРОБА AVANTECH YOU, H187,KD16,KB400,СЕРЕБРИСТАЯ</t>
  </si>
  <si>
    <t>ПЕРЕДНЯЯ ПАНЕЛЬ ВНУТРЕННЕГО КОРОБА AVANTECH YOU, H187,KD16,KB450,СЕРЕБРИСТАЯ</t>
  </si>
  <si>
    <t>ПЕРЕДНЯЯ ПАНЕЛЬ ВНУТРЕННЕГО КОРОБА AVANTECH YOU, H187,KD16,KB500,СЕРЕБРИСТАЯ</t>
  </si>
  <si>
    <t>ПЕРЕДНЯЯ ПАНЕЛЬ ВНУТРЕННЕГО КОРОБА AVANTECH YOU, H187,KD16,KB600,СЕРЕБРИСТАЯ</t>
  </si>
  <si>
    <t>ПЕРЕДНЯЯ ПАНЕЛЬ ВНУТРЕННЕГО КОРОБА AVANTECH YOU, H187,KD16,KB800,СЕРЕБРИСТАЯ</t>
  </si>
  <si>
    <t>ПЕРЕДНЯЯ ПАНЕЛЬ ВНУТРЕННЕГО КОРОБА AVANTECH YOU, H187,KD16,KB900,СЕРЕБРИСТАЯ</t>
  </si>
  <si>
    <t>ПЕРЕДНЯЯ ПАНЕЛЬ ВНУТРЕННЕГО КОРОБА AVANTECH YOU, H187,KD16,KB1000,СЕРЕБРИСТАЯ</t>
  </si>
  <si>
    <t>ПЕРЕДНЯЯ ПАНЕЛЬ ВНУТРЕННЕГО КОРОБА AVANTECH YOU, H187,KD16,KB1200,СЕРЕБРИСТАЯ</t>
  </si>
  <si>
    <t>ПЕРЕДНЯЯ ПАНЕЛЬ ВНУТРЕННЕГО КОРОБА AVANTECH YOU, H187,KD18,KB300,СЕРЕБРИСТАЯ</t>
  </si>
  <si>
    <t>ПЕРЕДНЯЯ ПАНЕЛЬ ВНУТРЕННЕГО КОРОБА AVANTECH YOU, H187,KD18,KB400,СЕРЕБРИСТАЯ</t>
  </si>
  <si>
    <t>ПЕРЕДНЯЯ ПАНЕЛЬ ВНУТРЕННЕГО КОРОБА AVANTECH YOU, H187,KD18,KB450,СЕРЕБРИСТАЯ</t>
  </si>
  <si>
    <t>ПЕРЕДНЯЯ ПАНЕЛЬ ВНУТРЕННЕГО КОРОБА AVANTECH YOU, H187,KD18,KB500,СЕРЕБРИСТАЯ</t>
  </si>
  <si>
    <t>ПЕРЕДНЯЯ ПАНЕЛЬ ВНУТРЕННЕГО КОРОБА AVANTECH YOU, H187,KD18,KB600,СЕРЕБРИСТАЯ</t>
  </si>
  <si>
    <t>ПЕРЕДНЯЯ ПАНЕЛЬ ВНУТРЕННЕГО КОРОБА AVANTECH YOU, H187,KD18,KB800,СЕРЕБРИСТАЯ</t>
  </si>
  <si>
    <t>ПЕРЕДНЯЯ ПАНЕЛЬ ВНУТРЕННЕГО КОРОБА AVANTECH YOU, H187,KD18,KB900,СЕРЕБРИСТАЯ</t>
  </si>
  <si>
    <t>ПЕРЕДНЯЯ ПАНЕЛЬ ВНУТРЕННЕГО КОРОБА AVANTECH YOU, H187,KD18,KB1000,СЕРЕБРИСТАЯ</t>
  </si>
  <si>
    <t>ПЕРЕДНЯЯ ПАНЕЛЬ ВНУТРЕННЕГО КОРОБА AVANTECH YOU, H187,KD18,KB1200,СЕРЕБРИСТАЯ</t>
  </si>
  <si>
    <t>ПЕРЕДНЯЯ ПАНЕЛЬ ВНУТРЕННЕГО КОРОБА AVANTECH YOU INLAY, H187,KD16,KB300,СЕРЕБРИСТАЯ</t>
  </si>
  <si>
    <t>ПЕРЕДНЯЯ ПАНЕЛЬ ВНУТРЕННЕГО КОРОБА AVANTECH YOU INLAY, H187,KD16,KB400,СЕРЕБРИСТАЯ</t>
  </si>
  <si>
    <t>ПЕРЕДНЯЯ ПАНЕЛЬ ВНУТРЕННЕГО КОРОБА AVANTECH YOU INLAY, H187,KD16,KB450,СЕРЕБРИСТАЯ</t>
  </si>
  <si>
    <t>ПЕРЕДНЯЯ ПАНЕЛЬ ВНУТРЕННЕГО КОРОБА AVANTECH YOU INLAY, H187,KD16,KB500,СЕРЕБРИСТАЯ</t>
  </si>
  <si>
    <t>ПЕРЕДНЯЯ ПАНЕЛЬ ВНУТРЕННЕГО КОРОБА AVANTECH YOU INLAY, H187,KD16,KB600,СЕРЕБРИСТАЯ</t>
  </si>
  <si>
    <t>ПЕРЕДНЯЯ ПАНЕЛЬ ВНУТРЕННЕГО КОРОБА AVANTECH YOU INLAY, H187,KD16,KB800,СЕРЕБРИСТАЯ</t>
  </si>
  <si>
    <t>ПЕРЕДНЯЯ ПАНЕЛЬ ВНУТРЕННЕГО КОРОБА AVANTECH YOU INLAY, H187,KD16,KB900,СЕРЕБРИСТАЯ</t>
  </si>
  <si>
    <t>ПЕРЕДНЯЯ ПАНЕЛЬ ВНУТРЕННЕГО КОРОБА AVANTECH YOU INLAY, H187,KD16,KB1000,СЕРЕБРИСТАЯ</t>
  </si>
  <si>
    <t>ПЕРЕДНЯЯ ПАНЕЛЬ ВНУТРЕННЕГО КОРОБА AVANTECH YOU INLAY, H187,KD16,KB1200,СЕРЕБРИСТАЯ</t>
  </si>
  <si>
    <t>ПЕРЕДНЯЯ ПАНЕЛЬ ВНУТРЕННЕГО КОРОБА AVANTECH YOU INLAY, H187,KD18,KB300,СЕРЕБРИСТАЯ</t>
  </si>
  <si>
    <t>ПЕРЕДНЯЯ ПАНЕЛЬ ВНУТРЕННЕГО КОРОБА AVANTECH YOU INLAY, H187,KD18,KB400,СЕРЕБРИСТАЯ</t>
  </si>
  <si>
    <t>ПЕРЕДНЯЯ ПАНЕЛЬ ВНУТРЕННЕГО КОРОБА AVANTECH YOU INLAY, H187,KD18,KB450,СЕРЕБРИСТАЯ</t>
  </si>
  <si>
    <t>ПЕРЕДНЯЯ ПАНЕЛЬ ВНУТРЕННЕГО КОРОБА AVANTECH YOU INLAY, H187,KD18,KB500,СЕРЕБРИСТАЯ</t>
  </si>
  <si>
    <t>ПЕРЕДНЯЯ ПАНЕЛЬ ВНУТРЕННЕГО КОРОБА AVANTECH YOU INLAY, H187,KD18,KB600,СЕРЕБРИСТАЯ</t>
  </si>
  <si>
    <t>ПЕРЕДНЯЯ ПАНЕЛЬ ВНУТРЕННЕГО КОРОБА AVANTECH YOU INLAY, H187,KD18,KB800,СЕРЕБРИСТАЯ</t>
  </si>
  <si>
    <t>ПЕРЕДНЯЯ ПАНЕЛЬ ВНУТРЕННЕГО КОРОБА AVANTECH YOU INLAY, H187,KD18,KB900,СЕРЕБРИСТАЯ</t>
  </si>
  <si>
    <t>ПЕРЕДНЯЯ ПАНЕЛЬ ВНУТРЕННЕГО КОРОБА AVANTECH YOU INLAY, H187,KD18,KB1000,СЕРЕБРИСТАЯ</t>
  </si>
  <si>
    <t>ПЕРЕДНЯЯ ПАНЕЛЬ ВНУТРЕННЕГО КОРОБА AVANTECH YOU INLAY, H187,KD18,KB1200,СЕРЕБРИСТАЯ</t>
  </si>
  <si>
    <t>ПРОФИЛЬ ДЛЯ ПЕРЕДНЕЙ ПАНЕЛИ ВНУТРЕННЕГО КОРОБА AVANTECH YOU,H187,L2000,СЕРЕБРИСТЫЙ</t>
  </si>
  <si>
    <t>КОМПЛЕКТ СОЕДИНИТЕЛЕЙ ПЕРЕДНЕЙ ПАНЕЛИ ВНУТР. КОРОБА AVANTECH YOU,H187,СЕРЕБРИСТЫЙ</t>
  </si>
  <si>
    <t>КОМПЛЕКТ СОЕДИНИТЕЛЕЙ ПЕРЕДНЕЙ ПАНЕЛИ ВНУТР. КОРОБА AVANTECH YOU INLAY,H187,СЕРЕБРИСТЫЙ</t>
  </si>
  <si>
    <t>ЗАГЛУШКА НА БОКОВИНУ AVANTECH YOU,С ЛОГОТИПОМ HETTICH, СЕРЕБРИСТАЯ</t>
  </si>
  <si>
    <t>U-ОБРАЗНАЯ СТЕНКА ДЛЯ ЯЩИКА ПОД МОЙКУ,СТАЛЬ,СЕРАЯ</t>
  </si>
  <si>
    <t>П-ОБРАЗНАЯ СТЕНКА ДЛЯ ЯЩИКА ПОД МОЙКУ,СТАЛЬ,СЕРАЯ</t>
  </si>
  <si>
    <t>БОКОВИНА ЯЩИКА AVANTECH YOU, H77,NL400,БЕЛАЯ,ЛЕВАЯ</t>
  </si>
  <si>
    <t>БОКОВИНА ЯЩИКА AVANTECH YOU, H77,NL400,БЕЛАЯ,ПРАВАЯ</t>
  </si>
  <si>
    <t>БОКОВИНА ЯЩИКА AVANTECH YOU, H77,NL450,БЕЛАЯ,ЛЕВАЯ</t>
  </si>
  <si>
    <t>БОКОВИНА ЯЩИКА AVANTECH YOU, H77,NL450,БЕЛАЯ,ПРАВАЯ</t>
  </si>
  <si>
    <t>БОКОВИНА ЯЩИКА AVANTECH YOU, H77,NL500,БЕЛАЯ,ЛЕВАЯ</t>
  </si>
  <si>
    <t>БОКОВИНА ЯЩИКА AVANTECH YOU, H77,NL500,БЕЛАЯ,ПРАВАЯ</t>
  </si>
  <si>
    <t>БОКОВИНА ЯЩИКА AVANTECH YOU, H77,NL550,БЕЛАЯ,ЛЕВАЯ</t>
  </si>
  <si>
    <t>БОКОВИНА ЯЩИКА AVANTECH YOU, H77,NL550,БЕЛАЯ,ПРАВАЯ</t>
  </si>
  <si>
    <t>БОКОВИНА ЯЩИКА AVANTECH YOU, H101,NL270,БЕЛАЯ,ЛЕВАЯ</t>
  </si>
  <si>
    <t>БОКОВИНА ЯЩИКА AVANTECH YOU, H101,NL270,БЕЛАЯ,ПРАВАЯ</t>
  </si>
  <si>
    <t>БОКОВИНА ЯЩИКА AVANTECH YOU, H101,NL300,БЕЛАЯ,ЛЕВАЯ</t>
  </si>
  <si>
    <t>БОКОВИНА ЯЩИКА AVANTECH YOU, H101,NL300,БЕЛАЯ,ПРАВАЯ</t>
  </si>
  <si>
    <t>БОКОВИНА ЯЩИКА AVANTECH YOU, H101,NL350,БЕЛАЯ,ЛЕВАЯ</t>
  </si>
  <si>
    <t>БОКОВИНА ЯЩИКА AVANTECH YOU, H101,NL350,БЕЛАЯ,ПРАВАЯ</t>
  </si>
  <si>
    <t>БОКОВИНА ЯЩИКА AVANTECH YOU, H101,NL400,БЕЛАЯ,ЛЕВАЯ</t>
  </si>
  <si>
    <t>БОКОВИНА ЯЩИКА AVANTECH YOU, H101,NL400,БЕЛАЯ,ПРАВАЯ</t>
  </si>
  <si>
    <t>БОКОВИНА ЯЩИКА AVANTECH YOU, H101,NL450,БЕЛАЯ,ЛЕВАЯ</t>
  </si>
  <si>
    <t>БОКОВИНА ЯЩИКА AVANTECH YOU, H101,NL450,БЕЛАЯ,ПРАВАЯ</t>
  </si>
  <si>
    <t>БОКОВИНА ЯЩИКА AVANTECH YOU, H101,NL500,БЕЛАЯ,ЛЕВАЯ</t>
  </si>
  <si>
    <t>БОКОВИНА ЯЩИКА AVANTECH YOU, H101,NL500,БЕЛАЯ,ПРАВАЯ</t>
  </si>
  <si>
    <t>БОКОВИНА ЯЩИКА AVANTECH YOU, H101,NL550,БЕЛАЯ,ЛЕВАЯ</t>
  </si>
  <si>
    <t>БОКОВИНА ЯЩИКА AVANTECH YOU, H101,NL550,БЕЛАЯ,ПРАВАЯ</t>
  </si>
  <si>
    <t>БОКОВИНА ЯЩИКА AVANTECH YOU, H101,NL600,БЕЛАЯ,ЛЕВАЯ</t>
  </si>
  <si>
    <t>БОКОВИНА ЯЩИКА AVANTECH YOU, H101,NL600,БЕЛАЯ,ПРАВАЯ</t>
  </si>
  <si>
    <t>БОКОВИНА ЯЩИКА AVANTECH YOU, H101,NL650,БЕЛАЯ,ЛЕВАЯ</t>
  </si>
  <si>
    <t>БОКОВИНА ЯЩИКА AVANTECH YOU, H101,NL650,БЕЛАЯ,ПРАВАЯ</t>
  </si>
  <si>
    <t>БОКОВИНА ЯЩИКА AVANTECH YOU, H139,NL300,БЕЛАЯ,ЛЕВАЯ</t>
  </si>
  <si>
    <t>БОКОВИНА ЯЩИКА AVANTECH YOU, H139,NL300,БЕЛАЯ,ПРАВАЯ</t>
  </si>
  <si>
    <t>БОКОВИНА ЯЩИКА AVANTECH YOU, H139,NL350,БЕЛАЯ,ЛЕВАЯ</t>
  </si>
  <si>
    <t>БОКОВИНА ЯЩИКА AVANTECH YOU, H139,NL350,БЕЛАЯ,ПРАВАЯ</t>
  </si>
  <si>
    <t>БОКОВИНА ЯЩИКА AVANTECH YOU, H139,NL400,БЕЛАЯ,ЛЕВАЯ</t>
  </si>
  <si>
    <t>БОКОВИНА ЯЩИКА AVANTECH YOU, H139,NL400,БЕЛАЯ,ПРАВАЯ</t>
  </si>
  <si>
    <t>БОКОВИНА ЯЩИКА AVANTECH YOU, H139,NL450,БЕЛАЯ,ЛЕВАЯ</t>
  </si>
  <si>
    <t>БОКОВИНА ЯЩИКА AVANTECH YOU, H139,NL450,БЕЛАЯ,ПРАВАЯ</t>
  </si>
  <si>
    <t>БОКОВИНА ЯЩИКА AVANTECH YOU, H139,NL500,БЕЛАЯ,ЛЕВАЯ</t>
  </si>
  <si>
    <t>БОКОВИНА ЯЩИКА AVANTECH YOU, H139,NL500,БЕЛАЯ,ПРАВАЯ</t>
  </si>
  <si>
    <t>БОКОВИНА ЯЩИКА AVANTECH YOU, H139,NL550,БЕЛАЯ,ЛЕВАЯ</t>
  </si>
  <si>
    <t>БОКОВИНА ЯЩИКА AVANTECH YOU, H139,NL550,БЕЛАЯ,ПРАВАЯ</t>
  </si>
  <si>
    <t>БОКОВИНА ЯЩИКА AVANTECH YOU, H139,NL600,БЕЛАЯ,ЛЕВАЯ</t>
  </si>
  <si>
    <t>БОКОВИНА ЯЩИКА AVANTECH YOU, H139,NL600,БЕЛАЯ,ПРАВАЯ</t>
  </si>
  <si>
    <t>БОКОВИНА ЯЩИКА AVANTECH YOU, H187,NL270,БЕЛАЯ,ЛЕВАЯ</t>
  </si>
  <si>
    <t>БОКОВИНА ЯЩИКА AVANTECH YOU, H187,NL270,БЕЛАЯ,ПРАВАЯ</t>
  </si>
  <si>
    <t>БОКОВИНА ЯЩИКА AVANTECH YOU, H187,NL300,БЕЛАЯ,ЛЕВАЯ</t>
  </si>
  <si>
    <t>БОКОВИНА ЯЩИКА AVANTECH YOU, H187,NL300,БЕЛАЯ,ПРАВАЯ</t>
  </si>
  <si>
    <t>БОКОВИНА ЯЩИКА AVANTECH YOU, H187,NL350,БЕЛАЯ,ЛЕВАЯ</t>
  </si>
  <si>
    <t>БОКОВИНА ЯЩИКА AVANTECH YOU, H187,NL350,БЕЛАЯ,ПРАВАЯ</t>
  </si>
  <si>
    <t>БОКОВИНА ЯЩИКА AVANTECH YOU, H187,NL400,БЕЛАЯ,ЛЕВАЯ</t>
  </si>
  <si>
    <t>БОКОВИНА ЯЩИКА AVANTECH YOU, H187,NL400,БЕЛАЯ,ПРАВАЯ</t>
  </si>
  <si>
    <t>БОКОВИНА ЯЩИКА AVANTECH YOU, H187,NL450,БЕЛАЯ,ЛЕВАЯ</t>
  </si>
  <si>
    <t>БОКОВИНА ЯЩИКА AVANTECH YOU, H187,NL450,БЕЛАЯ,ПРАВАЯ</t>
  </si>
  <si>
    <t>БОКОВИНА ЯЩИКА AVANTECH YOU, H187,NL500,БЕЛАЯ,ЛЕВАЯ</t>
  </si>
  <si>
    <t>БОКОВИНА ЯЩИКА AVANTECH YOU, H187,NL500,БЕЛАЯ,ПРАВАЯ</t>
  </si>
  <si>
    <t>БОКОВИНА ЯЩИКА AVANTECH YOU, H187,NL550,БЕЛАЯ,ЛЕВАЯ</t>
  </si>
  <si>
    <t>БОКОВИНА ЯЩИКА AVANTECH YOU, H187,NL550,БЕЛАЯ,ПРАВАЯ</t>
  </si>
  <si>
    <t>БОКОВИНА ЯЩИКА AVANTECH YOU, H187,NL600,БЕЛАЯ,ЛЕВАЯ</t>
  </si>
  <si>
    <t>БОКОВИНА ЯЩИКА AVANTECH YOU, H187,NL600,БЕЛАЯ,ПРАВАЯ</t>
  </si>
  <si>
    <t>БОКОВИНА ЯЩИКА AVANTECH YOU, H187,NL650,БЕЛАЯ,ЛЕВАЯ</t>
  </si>
  <si>
    <t>БОКОВИНА ЯЩИКА AVANTECH YOU, H187,NL650,БЕЛАЯ,ПРАВАЯ</t>
  </si>
  <si>
    <t>БОКОВИНА ЯЩИКА AVANTECH YOU, H251,NL350,БЕЛАЯ,ЛЕВАЯ</t>
  </si>
  <si>
    <t>БОКОВИНА ЯЩИКА AVANTECH YOU, H251,NL350,БЕЛАЯ,ПРАВАЯ</t>
  </si>
  <si>
    <t>БОКОВИНА ЯЩИКА AVANTECH YOU, H251,NL400,БЕЛАЯ,ЛЕВАЯ</t>
  </si>
  <si>
    <t>БОКОВИНА ЯЩИКА AVANTECH YOU, H251,NL400,БЕЛАЯ,ПРАВАЯ</t>
  </si>
  <si>
    <t>БОКОВИНА ЯЩИКА AVANTECH YOU, H251,NL450,БЕЛАЯ,ЛЕВАЯ</t>
  </si>
  <si>
    <t>БОКОВИНА ЯЩИКА AVANTECH YOU, H251,NL450,БЕЛАЯ,ПРАВАЯ</t>
  </si>
  <si>
    <t>БОКОВИНА ЯЩИКА AVANTECH YOU, H251,NL500,БЕЛАЯ,ЛЕВАЯ</t>
  </si>
  <si>
    <t>БОКОВИНА ЯЩИКА AVANTECH YOU, H251,NL500,БЕЛАЯ,ПРАВАЯ</t>
  </si>
  <si>
    <t>БОКОВИНА ЯЩИКА AVANTECH YOU, H251,NL550,БЕЛАЯ,ЛЕВАЯ</t>
  </si>
  <si>
    <t>БОКОВИНА ЯЩИКА AVANTECH YOU, H251,NL550,БЕЛАЯ,ПРАВАЯ</t>
  </si>
  <si>
    <t>БОКОВИНА ЯЩИКА AVANTECH YOU, H251,NL600,БЕЛАЯ,ЛЕВАЯ</t>
  </si>
  <si>
    <t>БОКОВИНА ЯЩИКА AVANTECH YOU, H251,NL600,БЕЛАЯ,ПРАВАЯ</t>
  </si>
  <si>
    <t>БОКОВИНА ЯЩИКА AVANTECH YOU, H251,NL650,БЕЛАЯ,ЛЕВАЯ</t>
  </si>
  <si>
    <t>БОКОВИНА ЯЩИКА AVANTECH YOU, H251,NL650,БЕЛАЯ,ПРАВАЯ</t>
  </si>
  <si>
    <t>БОКОВИНА ЯЩИКА AVANTECH YOU INLAY,H187,NL350,БЕЛАЯ,ЛЕВАЯ</t>
  </si>
  <si>
    <t>БОКОВИНА ЯЩИКА AVANTECH YOU INLAY,H187,NL350,БЕЛАЯ,ПРАВАЯ</t>
  </si>
  <si>
    <t>БОКОВИНА ЯЩИКА AVANTECH YOU INLAY,H187,NL400,БЕЛАЯ,ЛЕВАЯ</t>
  </si>
  <si>
    <t>БОКОВИНА ЯЩИКА AVANTECH YOU INLAY,H187,NL400,БЕЛАЯ,ПРАВАЯ</t>
  </si>
  <si>
    <t>БОКОВИНА ЯЩИКА AVANTECH YOU INLAY,H187,NL450,БЕЛАЯ,ЛЕВАЯ</t>
  </si>
  <si>
    <t>БОКОВИНА ЯЩИКА AVANTECH YOU INLAY,H187,NL450,БЕЛАЯ,ПРАВАЯ</t>
  </si>
  <si>
    <t>БОКОВИНА ЯЩИКА AVANTECH YOU INLAY,H187,NL500,БЕЛАЯ,ЛЕВАЯ</t>
  </si>
  <si>
    <t>БОКОВИНА ЯЩИКА AVANTECH YOU INLAY,H187,NL500,БЕЛАЯ,ПРАВАЯ</t>
  </si>
  <si>
    <t>БОКОВИНА ЯЩИКА AVANTECH YOU INLAY,H187,NL550,БЕЛАЯ,ЛЕВАЯ</t>
  </si>
  <si>
    <t>БОКОВИНА ЯЩИКА AVANTECH YOU INLAY,H187,NL550,БЕЛАЯ,ПРАВАЯ</t>
  </si>
  <si>
    <t>БОКОВИНА ЯЩИКА AVANTECH YOU INLAY,H187,NL600,БЕЛАЯ,ЛЕВАЯ</t>
  </si>
  <si>
    <t>БОКОВИНА ЯЩИКА AVANTECH YOU INLAY,H187,NL600,БЕЛАЯ,ПРАВАЯ</t>
  </si>
  <si>
    <t>БОКОВИНА ЯЩИКА AVANTECH YOU INLAY,H187,NL650,БЕЛАЯ,ЛЕВАЯ</t>
  </si>
  <si>
    <t>БОКОВИНА ЯЩИКА AVANTECH YOU INLAY,H187,NL650,БЕЛАЯ,ПРАВАЯ</t>
  </si>
  <si>
    <t>ЗАДНЯЯ СТЕНКА ЯЩИКА AVANTECH YOU,H77,KD16,KB600,СТАЛЬ, БЕЛАЯ</t>
  </si>
  <si>
    <t>ЗАДНЯЯ СТЕНКА ЯЩИКА AVANTECH YOU,H77,KD18,KB600,СТАЛЬ, БЕЛАЯ</t>
  </si>
  <si>
    <t>ЗАДНЯЯ СТЕНКА ЯЩИКА AVANTECH YOU,H101,KD16,KB300,СТАЛЬ, БЕЛАЯ</t>
  </si>
  <si>
    <t>ЗАДНЯЯ СТЕНКА ЯЩИКА AVANTECH YOU,H101,KD16,KB400,СТАЛЬ, БЕЛАЯ</t>
  </si>
  <si>
    <t>ЗАДНЯЯ СТЕНКА ЯЩИКА AVANTECH YOU,H101,KD16,KB450,СТАЛЬ, БЕЛАЯ</t>
  </si>
  <si>
    <t>ЗАДНЯЯ СТЕНКА ЯЩИКА AVANTECH YOU,H101,KD16,KB500,СТАЛЬ, БЕЛАЯ</t>
  </si>
  <si>
    <t>ЗАДНЯЯ СТЕНКА ЯЩИКА AVANTECH YOU,H101,KD16,KB600,СТАЛЬ, БЕЛАЯ</t>
  </si>
  <si>
    <t>ЗАДНЯЯ СТЕНКА ЯЩИКА AVANTECH YOU,H101,KD16,KB800,СТАЛЬ, БЕЛАЯ</t>
  </si>
  <si>
    <t>ЗАДНЯЯ СТЕНКА ЯЩИКА AVANTECH YOU,H101,KD16,KB900,СТАЛЬ, БЕЛАЯ</t>
  </si>
  <si>
    <t>ЗАДНЯЯ СТЕНКА ЯЩИКА AVANTECH YOU,H101,KD16,KB1000,СТАЛЬ, БЕЛАЯ</t>
  </si>
  <si>
    <t>ЗАДНЯЯ СТЕНКА ЯЩИКА AVANTECH YOU,H101,KD16,KB1200,СТАЛЬ, БЕЛАЯ</t>
  </si>
  <si>
    <t>ЗАДНЯЯ СТЕНКА ЯЩИКА AVANTECH YOU,H101,KD18,KB300,СТАЛЬ, БЕЛАЯ</t>
  </si>
  <si>
    <t>ЗАДНЯЯ СТЕНКА ЯЩИКА AVANTECH YOU,H101,KD18,KB400,СТАЛЬ, БЕЛАЯ</t>
  </si>
  <si>
    <t>ЗАДНЯЯ СТЕНКА ЯЩИКА AVANTECH YOU,H101,KD18,KB450,СТАЛЬ, БЕЛАЯ</t>
  </si>
  <si>
    <t>ЗАДНЯЯ СТЕНКА ЯЩИКА AVANTECH YOU,H101,KD18,KB500,СТАЛЬ, БЕЛАЯ</t>
  </si>
  <si>
    <t>ЗАДНЯЯ СТЕНКА ЯЩИКА AVANTECH YOU,H101,KD18,KB600,СТАЛЬ, БЕЛАЯ</t>
  </si>
  <si>
    <t>ЗАДНЯЯ СТЕНКА ЯЩИКА AVANTECH YOU,H101,KD18,KB800,СТАЛЬ, БЕЛАЯ</t>
  </si>
  <si>
    <t>ЗАДНЯЯ СТЕНКА ЯЩИКА AVANTECH YOU,H101,KD18,KB900,СТАЛЬ, БЕЛАЯ</t>
  </si>
  <si>
    <t>ЗАДНЯЯ СТЕНКА ЯЩИКА AVANTECH YOU,H101,KD18,KB1000,СТАЛЬ, БЕЛАЯ</t>
  </si>
  <si>
    <t>ЗАДНЯЯ СТЕНКА ЯЩИКА AVANTECH YOU,H101,KD18,KB1200,СТАЛЬ, БЕЛАЯ</t>
  </si>
  <si>
    <t>ЗАДНЯЯ СТЕНКА ЯЩИКА AVANTECH YOU,H139,KD16,KB300,СТАЛЬ, БЕЛАЯ</t>
  </si>
  <si>
    <t>ЗАДНЯЯ СТЕНКА ЯЩИКА AVANTECH YOU,H139,KD16,KB400,СТАЛЬ, БЕЛАЯ</t>
  </si>
  <si>
    <t>ЗАДНЯЯ СТЕНКА ЯЩИКА AVANTECH YOU,H139,KD16,KB450,СТАЛЬ, БЕЛАЯ</t>
  </si>
  <si>
    <t>ЗАДНЯЯ СТЕНКА ЯЩИКА AVANTECH YOU,H139,KD16,KB500,СТАЛЬ, БЕЛАЯ</t>
  </si>
  <si>
    <t>ЗАДНЯЯ СТЕНКА ЯЩИКА AVANTECH YOU,H139,KD16,KB600,СТАЛЬ, БЕЛАЯ</t>
  </si>
  <si>
    <t>ЗАДНЯЯ СТЕНКА ЯЩИКА AVANTECH YOU,H139,KD16,KB800,СТАЛЬ, БЕЛАЯ</t>
  </si>
  <si>
    <t>ЗАДНЯЯ СТЕНКА ЯЩИКА AVANTECH YOU,H139,KD16,KB900,СТАЛЬ, БЕЛАЯ</t>
  </si>
  <si>
    <t>ЗАДНЯЯ СТЕНКА ЯЩИКА AVANTECH YOU,H139,KD16,KB1000,СТАЛЬ, БЕЛАЯ</t>
  </si>
  <si>
    <t>ЗАДНЯЯ СТЕНКА ЯЩИКА AVANTECH YOU,H139,KD16,KB1200,СТАЛЬ, БЕЛАЯ</t>
  </si>
  <si>
    <t>ЗАДНЯЯ СТЕНКА ЯЩИКА AVANTECH YOU,H139,KD18,KB300,СТАЛЬ, БЕЛАЯ</t>
  </si>
  <si>
    <t>ЗАДНЯЯ СТЕНКА ЯЩИКА AVANTECH YOU,H139,KD18,KB400,СТАЛЬ, БЕЛАЯ</t>
  </si>
  <si>
    <t>ЗАДНЯЯ СТЕНКА ЯЩИКА AVANTECH YOU,H139,KD18,KB450,СТАЛЬ, БЕЛАЯ</t>
  </si>
  <si>
    <t>ЗАДНЯЯ СТЕНКА ЯЩИКА AVANTECH YOU,H139,KD18,KB500,СТАЛЬ, БЕЛАЯ</t>
  </si>
  <si>
    <t>ЗАДНЯЯ СТЕНКА ЯЩИКА AVANTECH YOU,H139,KD18,KB600,СТАЛЬ, БЕЛАЯ</t>
  </si>
  <si>
    <t>ЗАДНЯЯ СТЕНКА ЯЩИКА AVANTECH YOU,H139,KD18,KB800,СТАЛЬ, БЕЛАЯ</t>
  </si>
  <si>
    <t>ЗАДНЯЯ СТЕНКА ЯЩИКА AVANTECH YOU,H139,KD18,KB900,СТАЛЬ, БЕЛАЯ</t>
  </si>
  <si>
    <t>ЗАДНЯЯ СТЕНКА ЯЩИКА AVANTECH YOU,H139,KD18,KB1000,СТАЛЬ, БЕЛАЯ</t>
  </si>
  <si>
    <t>ЗАДНЯЯ СТЕНКА ЯЩИКА AVANTECH YOU,H139,KD18,KB1200,СТАЛЬ, БЕЛАЯ</t>
  </si>
  <si>
    <t>ЗАДНЯЯ СТЕНКА КОРОБА AVANTECH YOU,H187,KD16,KB300,СТАЛЬ, БЕЛАЯ</t>
  </si>
  <si>
    <t>ЗАДНЯЯ СТЕНКА КОРОБА AVANTECH YOU,H187,KD16,KB400,СТАЛЬ, БЕЛАЯ</t>
  </si>
  <si>
    <t>ЗАДНЯЯ СТЕНКА КОРОБА AVANTECH YOU,H187,KD16,KB450,СТАЛЬ, БЕЛАЯ</t>
  </si>
  <si>
    <t>ЗАДНЯЯ СТЕНКА КОРОБА AVANTECH YOU,H187,KD16,KB500,СТАЛЬ, БЕЛАЯ</t>
  </si>
  <si>
    <t>ЗАДНЯЯ СТЕНКА КОРОБА AVANTECH YOU,H187,KD16,KB600,СТАЛЬ, БЕЛАЯ</t>
  </si>
  <si>
    <t>ЗАДНЯЯ СТЕНКА КОРОБА AVANTECH YOU,H187,KD16,KB800,СТАЛЬ, БЕЛАЯ</t>
  </si>
  <si>
    <t>ЗАДНЯЯ СТЕНКА КОРОБА AVANTECH YOU,H187,KD16,KB900,СТАЛЬ, БЕЛАЯ</t>
  </si>
  <si>
    <t>ЗАДНЯЯ СТЕНКА КОРОБА AVANTECH YOU,H187,KD16,KB1000,СТАЛЬ, БЕЛАЯ</t>
  </si>
  <si>
    <t>ЗАДНЯЯ СТЕНКА КОРОБА AVANTECH YOU,H187,KD16,KB1200,СТАЛЬ, БЕЛАЯ</t>
  </si>
  <si>
    <t>ЗАДНЯЯ СТЕНКА КОРОБА AVANTECH YOU,H187,KD18,KB300,СТАЛЬ, БЕЛАЯ</t>
  </si>
  <si>
    <t>ЗАДНЯЯ СТЕНКА КОРОБА AVANTECH YOU,H187,KD18,KB400,СТАЛЬ, БЕЛАЯ</t>
  </si>
  <si>
    <t>ЗАДНЯЯ СТЕНКА КОРОБА AVANTECH YOU,H187,KD18,KB450,СТАЛЬ, БЕЛАЯ</t>
  </si>
  <si>
    <t>ЗАДНЯЯ СТЕНКА КОРОБА AVANTECH YOU,H187,KD18,KB500,СТАЛЬ, БЕЛАЯ</t>
  </si>
  <si>
    <t>ЗАДНЯЯ СТЕНКА КОРОБА AVANTECH YOU,H187,KD18,KB600,СТАЛЬ, БЕЛАЯ</t>
  </si>
  <si>
    <t>ЗАДНЯЯ СТЕНКА КОРОБА AVANTECH YOU,H187,KD18,KB800,СТАЛЬ, БЕЛАЯ</t>
  </si>
  <si>
    <t>ЗАДНЯЯ СТЕНКА КОРОБА AVANTECH YOU,H187,KD18,KB900,СТАЛЬ, БЕЛАЯ</t>
  </si>
  <si>
    <t>ЗАДНЯЯ СТЕНКА КОРОБА AVANTECH YOU,H187,KD18,KB1000,СТАЛЬ, БЕЛАЯ</t>
  </si>
  <si>
    <t>ЗАДНЯЯ СТЕНКА КОРОБА AVANTECH YOU,H187,KD18,KB1200,СТАЛЬ, БЕЛАЯ</t>
  </si>
  <si>
    <t>ЗАДНЯЯ СТЕНКА КОРОБА AVANTECH YOU,H251,KD16,KB300,СТАЛЬ, БЕЛАЯ</t>
  </si>
  <si>
    <t>ЗАДНЯЯ СТЕНКА КОРОБА AVANTECH YOU,H251,KD16,KB400,СТАЛЬ, БЕЛАЯ</t>
  </si>
  <si>
    <t>ЗАДНЯЯ СТЕНКА КОРОБА AVANTECH YOU,H251,KD16,KB450,СТАЛЬ, БЕЛАЯ</t>
  </si>
  <si>
    <t>ЗАДНЯЯ СТЕНКА КОРОБА AVANTECH YOU,H251,KD16,KB500,СТАЛЬ, БЕЛАЯ</t>
  </si>
  <si>
    <t>ЗАДНЯЯ СТЕНКА КОРОБА AVANTECH YOU,H251,KD16,KB600,СТАЛЬ, БЕЛАЯ</t>
  </si>
  <si>
    <t>ЗАДНЯЯ СТЕНКА КОРОБА AVANTECH YOU,H251,KD16,KB800,СТАЛЬ, БЕЛАЯ</t>
  </si>
  <si>
    <t>ЗАДНЯЯ СТЕНКА КОРОБА AVANTECH YOU,H251,KD16,KB900,СТАЛЬ, БЕЛАЯ</t>
  </si>
  <si>
    <t>ЗАДНЯЯ СТЕНКА КОРОБА AVANTECH YOU,H251,KD16,KB1000,СТАЛЬ, БЕЛАЯ</t>
  </si>
  <si>
    <t>ЗАДНЯЯ СТЕНКА КОРОБА AVANTECH YOU,H251,KD16,KB1200,СТАЛЬ, БЕЛАЯ</t>
  </si>
  <si>
    <t>ЗАДНЯЯ СТЕНКА КОРОБА AVANTECH YOU,H251,KD18,KB300,СТАЛЬ, БЕЛАЯ</t>
  </si>
  <si>
    <t>ЗАДНЯЯ СТЕНКА КОРОБА AVANTECH YOU,H251,KD18,KB400,СТАЛЬ, БЕЛАЯ</t>
  </si>
  <si>
    <t>ЗАДНЯЯ СТЕНКА КОРОБА AVANTECH YOU,H251,KD18,KB450,СТАЛЬ, БЕЛАЯ</t>
  </si>
  <si>
    <t>ЗАДНЯЯ СТЕНКА КОРОБА AVANTECH YOU,H251,KD18,KB500,СТАЛЬ, БЕЛАЯ</t>
  </si>
  <si>
    <t>ЗАДНЯЯ СТЕНКА КОРОБА AVANTECH YOU,H251,KD18,KB600,СТАЛЬ, БЕЛАЯ</t>
  </si>
  <si>
    <t>ЗАДНЯЯ СТЕНКА КОРОБА AVANTECH YOU,H251,KD18,KB800,СТАЛЬ, БЕЛАЯ</t>
  </si>
  <si>
    <t>ЗАДНЯЯ СТЕНКА КОРОБА AVANTECH YOU,H251,KD18,KB900,СТАЛЬ, БЕЛАЯ</t>
  </si>
  <si>
    <t>ЗАДНЯЯ СТЕНКА КОРОБА AVANTECH YOU,H251,KD18,KB1000,СТАЛЬ, БЕЛАЯ</t>
  </si>
  <si>
    <t>ЗАДНЯЯ СТЕНКА КОРОБА AVANTECH YOU,H251,KD18,KB1200,СТАЛЬ, БЕЛАЯ</t>
  </si>
  <si>
    <t>ЗАДНЯЯ СТЕНКА ЯЩИКА AVANTECH YOU,H101,L2000,АЛЮМИНИЙ, БЕЛАЯ</t>
  </si>
  <si>
    <t>ЗАДНЯЯ СТЕНКА ЯЩИКА AVANTECH YOU,H139,L2000,АЛЮМИНИЙ, БЕЛАЯ</t>
  </si>
  <si>
    <t>ЗАДНЯЯ СТЕНКА КОРОБА AVANTECH YOU,H187,L2000,АЛЮМИНИЙ, БЕЛАЯ</t>
  </si>
  <si>
    <t>ЗАДНЯЯ СТЕНКА КОРОБА AVANTECH YOU,H251,L2000,АЛЮМИНИЙ, БЕЛАЯ</t>
  </si>
  <si>
    <t>СОЕДИНИТЕЛЬ ЗАДНЕЙ СТЕНКИ AVANTECH YOU,H101,БЕЛЫЙ,ЛЕВЫЙ</t>
  </si>
  <si>
    <t>СОЕДИНИТЕЛЬ ЗАДНЕЙ СТЕНКИ AVANTECH YOU,H101,БЕЛЫЙ,ПРАВЫЙ</t>
  </si>
  <si>
    <t>СОЕДИНИТЕЛЬ ЗАДНЕЙ СТЕНКИ AVANTECH YOU,H139,БЕЛЫЙ,ЛЕВЫЙ</t>
  </si>
  <si>
    <t>СОЕДИНИТЕЛЬ ЗАДНЕЙ СТЕНКИ AVANTECH YOU,H139,БЕЛЫЙ,ПРАВЫЙ</t>
  </si>
  <si>
    <t>СОЕДИНИТЕЛЬ ЗАДНЕЙ СТЕНКИ AVANTECH YOU,H187,БЕЛЫЙ,ЛЕВЫЙ</t>
  </si>
  <si>
    <t>СОЕДИНИТЕЛЬ ЗАДНЕЙ СТЕНКИ AVANTECH YOU,H187,БЕЛЫЙ,ПРАВЫЙ</t>
  </si>
  <si>
    <t>СОЕДИНИТЕЛЬ ЗАДНЕЙ СТЕНКИ AVANTECH YOU,H251,БЕЛЫЙ,ЛЕВЫЙ</t>
  </si>
  <si>
    <t>СОЕДИНИТЕЛЬ ЗАДНЕЙ СТЕНКИ AVANTECH YOU,H251,БЕЛЫЙ,ПРАВЫЙ</t>
  </si>
  <si>
    <t>ПЕРЕДНЯЯ ПАНЕЛЬ ВНУТРЕННЕГО ЯЩИКА AVANTECH YOU,H101,L2000, АЛЮМИНИЙ,БЕЛАЯ</t>
  </si>
  <si>
    <t>ПЕРЕДНЯЯ ПАНЕЛЬ ВНУТРЕННЕГО ЯЩИКА AVANTECH YOU,H139,L2000, АЛЮМИНИЙ,БЕЛАЯ</t>
  </si>
  <si>
    <t>ПЕРЕДНЯЯ ПАНЕЛЬ ВНУТРЕННЕГО КОРОБА AVANTECH YOU,H187, L2000,АЛЮМИНИЙ,БЕЛАЯ</t>
  </si>
  <si>
    <t>КОМПЛЕКТ СОЕДИНИТЕЛЕЙ ПЕРЕДНЕЙ ПАНЕЛИ ВНУТР. ЯЩИКА AVANTECH YOU,H101,БЕЛЫЙ</t>
  </si>
  <si>
    <t>КОМПЛЕКТ СОЕДИНИТЕЛЕЙ ПЕРЕДНЕЙ ПАНЕЛИ ВНУТР. ЯЩИКА AVANTECH YOU,H139,БЕЛЫЙ</t>
  </si>
  <si>
    <t>КОМПЛЕКТ СОЕДИНИТЕЛЕЙ ПЕРЕДНЕЙ ПАНЕЛИ ВНУТР. ЯЩИКА AVANTECH YOU,H187,БЕЛЫЙ</t>
  </si>
  <si>
    <t>КОМПЛЕКТ СОЕДИНИТЕЛЕЙ ПЕРЕДНЕЙ ПАНЕЛИ ВНУТР. ЯЩИКА AVANTECH YOU INLAY,H187,БЕЛЫЙ</t>
  </si>
  <si>
    <t>ФИКСАТОР ПЕРЕДНЕЙ ПАНЕЛИ ВНУТРЕННЕГО ЯЩИКА AVANTECH YOU,H101,БЕЛЫЙ</t>
  </si>
  <si>
    <t>ПЕРЕДНЯЯ ПАНЕЛЬ ВНУТРЕННЕГО ЯЩИКА AVANTECH YOU, H101,KD16,KB300,БЕЛАЯ</t>
  </si>
  <si>
    <t>ПЕРЕДНЯЯ ПАНЕЛЬ ВНУТРЕННЕГО ЯЩИКА AVANTECH YOU, H101,KD16,KB400,БЕЛАЯ</t>
  </si>
  <si>
    <t>ПЕРЕДНЯЯ ПАНЕЛЬ ВНУТРЕННЕГО ЯЩИКА AVANTECH YOU, H101,KD16,KB450,БЕЛАЯ</t>
  </si>
  <si>
    <t>ПЕРЕДНЯЯ ПАНЕЛЬ ВНУТРЕННЕГО ЯЩИКА AVANTECH YOU, H101,KD16,KB500,БЕЛАЯ</t>
  </si>
  <si>
    <t>ПЕРЕДНЯЯ ПАНЕЛЬ ВНУТРЕННЕГО ЯЩИКА AVANTECH YOU, H101,KD16,KB600,БЕЛАЯ</t>
  </si>
  <si>
    <t>ПЕРЕДНЯЯ ПАНЕЛЬ ВНУТРЕННЕГО ЯЩИКА AVANTECH YOU, H101,KD16,KB800,БЕЛАЯ</t>
  </si>
  <si>
    <t>ПЕРЕДНЯЯ ПАНЕЛЬ ВНУТРЕННЕГО ЯЩИКА AVANTECH YOU, H101,KD16,KB900,БЕЛАЯ</t>
  </si>
  <si>
    <t>ПЕРЕДНЯЯ ПАНЕЛЬ ВНУТРЕННЕГО ЯЩИКА AVANTECH YOU, H101,KD16,KB1000,БЕЛАЯ</t>
  </si>
  <si>
    <t>ПЕРЕДНЯЯ ПАНЕЛЬ ВНУТРЕННЕГО ЯЩИКА AVANTECH YOU, H101,KD16,KB1200,БЕЛАЯ</t>
  </si>
  <si>
    <t>ПЕРЕДНЯЯ ПАНЕЛЬ ВНУТРЕННЕГО ЯЩИКА AVANTECH YOU, H101,KD18,KB300,БЕЛАЯ</t>
  </si>
  <si>
    <t>ПЕРЕДНЯЯ ПАНЕЛЬ ВНУТРЕННЕГО ЯЩИКА AVANTECH YOU, H101,KD18,KB400,БЕЛАЯ</t>
  </si>
  <si>
    <t>ПЕРЕДНЯЯ ПАНЕЛЬ ВНУТРЕННЕГО ЯЩИКА AVANTECH YOU, H101,KD18,KB450,БЕЛАЯ</t>
  </si>
  <si>
    <t>ПЕРЕДНЯЯ ПАНЕЛЬ ВНУТРЕННЕГО ЯЩИКА AVANTECH YOU, H101,KD18,KB500,БЕЛАЯ</t>
  </si>
  <si>
    <t>ПЕРЕДНЯЯ ПАНЕЛЬ ВНУТРЕННЕГО ЯЩИКА AVANTECH YOU, H101,KD18,KB600,БЕЛАЯ</t>
  </si>
  <si>
    <t>ПЕРЕДНЯЯ ПАНЕЛЬ ВНУТРЕННЕГО ЯЩИКА AVANTECH YOU, H101,KD18,KB800,БЕЛАЯ</t>
  </si>
  <si>
    <t>ПЕРЕДНЯЯ ПАНЕЛЬ ВНУТРЕННЕГО ЯЩИКА AVANTECH YOU, H101,KD18,KB900,БЕЛАЯ</t>
  </si>
  <si>
    <t>ПЕРЕДНЯЯ ПАНЕЛЬ ВНУТРЕННЕГО ЯЩИКА AVANTECH YOU, H101,KD18,KB1000,БЕЛАЯ</t>
  </si>
  <si>
    <t>ПЕРЕДНЯЯ ПАНЕЛЬ ВНУТРЕННЕГО ЯЩИКА AVANTECH YOU, H101,KD18,KB1200,БЕЛАЯ</t>
  </si>
  <si>
    <t>ПЕРЕДНЯЯ ПАНЕЛЬ ВНУТРЕННЕГО ЯЩИКА AVANTECH YOU, H139,KD16,KB300,БЕЛАЯ</t>
  </si>
  <si>
    <t>ПЕРЕДНЯЯ ПАНЕЛЬ ВНУТРЕННЕГО ЯЩИКА AVANTECH YOU, H139,KD16,KB400,БЕЛАЯ</t>
  </si>
  <si>
    <t>ПЕРЕДНЯЯ ПАНЕЛЬ ВНУТРЕННЕГО ЯЩИКА AVANTECH YOU, H139,KD16,KB450,БЕЛАЯ</t>
  </si>
  <si>
    <t>ПЕРЕДНЯЯ ПАНЕЛЬ ВНУТРЕННЕГО ЯЩИКА AVANTECH YOU, H139,KD16,KB500,БЕЛАЯ</t>
  </si>
  <si>
    <t>ПЕРЕДНЯЯ ПАНЕЛЬ ВНУТРЕННЕГО ЯЩИКА AVANTECH YOU, H139,KD16,KB600,БЕЛАЯ</t>
  </si>
  <si>
    <t>ПЕРЕДНЯЯ ПАНЕЛЬ ВНУТРЕННЕГО ЯЩИКА AVANTECH YOU, H139,KD16,KB800,БЕЛАЯ</t>
  </si>
  <si>
    <t>ПЕРЕДНЯЯ ПАНЕЛЬ ВНУТРЕННЕГО ЯЩИКА AVANTECH YOU, H139,KD16,KB900,БЕЛАЯ</t>
  </si>
  <si>
    <t>ПЕРЕДНЯЯ ПАНЕЛЬ ВНУТРЕННЕГО ЯЩИКА AVANTECH YOU, H139,KD16,KB1000,БЕЛАЯ</t>
  </si>
  <si>
    <t>ПЕРЕДНЯЯ ПАНЕЛЬ ВНУТРЕННЕГО ЯЩИКА AVANTECH YOU, H139,KD16,KB1200,БЕЛАЯ</t>
  </si>
  <si>
    <t>ПЕРЕДНЯЯ ПАНЕЛЬ ВНУТРЕННЕГО ЯЩИКА AVANTECH YOU, H139,KD18,KB300,БЕЛАЯ</t>
  </si>
  <si>
    <t>ПЕРЕДНЯЯ ПАНЕЛЬ ВНУТРЕННЕГО ЯЩИКА AVANTECH YOU, H139,KD18,KB400,БЕЛАЯ</t>
  </si>
  <si>
    <t>ПЕРЕДНЯЯ ПАНЕЛЬ ВНУТРЕННЕГО ЯЩИКА AVANTECH YOU, H139,KD18,KB450,БЕЛАЯ</t>
  </si>
  <si>
    <t>ПЕРЕДНЯЯ ПАНЕЛЬ ВНУТРЕННЕГО ЯЩИКА AVANTECH YOU, H139,KD18,KB500,БЕЛАЯ</t>
  </si>
  <si>
    <t>ПЕРЕДНЯЯ ПАНЕЛЬ ВНУТРЕННЕГО ЯЩИКА AVANTECH YOU, H139,KD18,KB600,БЕЛАЯ</t>
  </si>
  <si>
    <t>ПЕРЕДНЯЯ ПАНЕЛЬ ВНУТРЕННЕГО ЯЩИКА AVANTECH YOU, H139,KD18,KB800,БЕЛАЯ</t>
  </si>
  <si>
    <t>ПЕРЕДНЯЯ ПАНЕЛЬ ВНУТРЕННЕГО ЯЩИКА AVANTECH YOU, H139,KD18,KB900,БЕЛАЯ</t>
  </si>
  <si>
    <t>ПЕРЕДНЯЯ ПАНЕЛЬ ВНУТРЕННЕГО ЯЩИКА AVANTECH YOU, H139,KD18,KB1000,БЕЛАЯ</t>
  </si>
  <si>
    <t>ПЕРЕДНЯЯ ПАНЕЛЬ ВНУТРЕННЕГО ЯЩИКА AVANTECH YOU, H139,KD18,KB1200,БЕЛАЯ</t>
  </si>
  <si>
    <t>ПЕРЕДНЯЯ ПАНЕЛЬ ВНУТРЕННЕГО КОРОБА AVANTECH YOU, H187,KD16,KB300,БЕЛАЯ</t>
  </si>
  <si>
    <t>ПЕРЕДНЯЯ ПАНЕЛЬ ВНУТРЕННЕГО КОРОБА AVANTECH YOU, H187,KD16,KB400,БЕЛАЯ</t>
  </si>
  <si>
    <t>ПЕРЕДНЯЯ ПАНЕЛЬ ВНУТРЕННЕГО КОРОБА AVANTECH YOU, H187,KD16,KB450,БЕЛАЯ</t>
  </si>
  <si>
    <t>ПЕРЕДНЯЯ ПАНЕЛЬ ВНУТРЕННЕГО КОРОБА AVANTECH YOU, H187,KD16,KB500,БЕЛАЯ</t>
  </si>
  <si>
    <t>ПЕРЕДНЯЯ ПАНЕЛЬ ВНУТРЕННЕГО КОРОБА AVANTECH YOU, H187,KD16,KB600,БЕЛАЯ</t>
  </si>
  <si>
    <t>ПЕРЕДНЯЯ ПАНЕЛЬ ВНУТРЕННЕГО КОРОБА AVANTECH YOU, H187,KD16,KB800,БЕЛАЯ</t>
  </si>
  <si>
    <t>ПЕРЕДНЯЯ ПАНЕЛЬ ВНУТРЕННЕГО КОРОБА AVANTECH YOU, H187,KD16,KB900,БЕЛАЯ</t>
  </si>
  <si>
    <t>ПЕРЕДНЯЯ ПАНЕЛЬ ВНУТРЕННЕГО КОРОБА AVANTECH YOU, H187,KD16,KB1000,БЕЛАЯ</t>
  </si>
  <si>
    <t>ПЕРЕДНЯЯ ПАНЕЛЬ ВНУТРЕННЕГО КОРОБА AVANTECH YOU, H187,KD16,KB1200,БЕЛАЯ</t>
  </si>
  <si>
    <t>ПЕРЕДНЯЯ ПАНЕЛЬ ВНУТРЕННЕГО КОРОБА AVANTECH YOU, H187,KD18,KB300,БЕЛАЯ</t>
  </si>
  <si>
    <t>ПЕРЕДНЯЯ ПАНЕЛЬ ВНУТРЕННЕГО КОРОБА AVANTECH YOU, H187,KD18,KB400,БЕЛАЯ</t>
  </si>
  <si>
    <t>ПЕРЕДНЯЯ ПАНЕЛЬ ВНУТРЕННЕГО КОРОБА AVANTECH YOU, H187,KD18,KB450,БЕЛАЯ</t>
  </si>
  <si>
    <t>ПЕРЕДНЯЯ ПАНЕЛЬ ВНУТРЕННЕГО КОРОБА AVANTECH YOU, H187,KD18,KB500,БЕЛАЯ</t>
  </si>
  <si>
    <t>ПЕРЕДНЯЯ ПАНЕЛЬ ВНУТРЕННЕГО КОРОБА AVANTECH YOU, H187,KD18,KB600,БЕЛАЯ</t>
  </si>
  <si>
    <t>ПЕРЕДНЯЯ ПАНЕЛЬ ВНУТРЕННЕГО КОРОБА AVANTECH YOU, H187,KD18,KB800,БЕЛАЯ</t>
  </si>
  <si>
    <t>ПЕРЕДНЯЯ ПАНЕЛЬ ВНУТРЕННЕГО КОРОБА AVANTECH YOU, H187,KD18,KB900,БЕЛАЯ</t>
  </si>
  <si>
    <t>ПЕРЕДНЯЯ ПАНЕЛЬ ВНУТРЕННЕГО КОРОБА AVANTECH YOU, H187,KD18,KB1000,БЕЛАЯ</t>
  </si>
  <si>
    <t>ПЕРЕДНЯЯ ПАНЕЛЬ ВНУТРЕННЕГО КОРОБА AVANTECH YOU, H187,KD18,KB1200,БЕЛАЯ</t>
  </si>
  <si>
    <t>ПЕРЕДНЯЯ ПАНЕЛЬ ВНУТРЕННЕГО КОРОБА AVANTECH YOU INLAY, H187,KD16,KB300,БЕЛАЯ</t>
  </si>
  <si>
    <t>ПЕРЕДНЯЯ ПАНЕЛЬ ВНУТРЕННЕГО КОРОБА AVANTECH YOU INLAY, H187,KD16,KB400,БЕЛАЯ</t>
  </si>
  <si>
    <t>ПЕРЕДНЯЯ ПАНЕЛЬ ВНУТРЕННЕГО КОРОБА AVANTECH YOU INLAY, H187,KD16,KB450,БЕЛАЯ</t>
  </si>
  <si>
    <t>ПЕРЕДНЯЯ ПАНЕЛЬ ВНУТРЕННЕГО КОРОБА AVANTECH YOU INLAY, H187,KD16,KB500,БЕЛАЯ</t>
  </si>
  <si>
    <t>ПЕРЕДНЯЯ ПАНЕЛЬ ВНУТРЕННЕГО КОРОБА AVANTECH YOU INLAY, H187,KD16,KB600,БЕЛАЯ</t>
  </si>
  <si>
    <t>ПЕРЕДНЯЯ ПАНЕЛЬ ВНУТРЕННЕГО КОРОБА AVANTECH YOU INLAY, H187,KD16,KB800,БЕЛАЯ</t>
  </si>
  <si>
    <t>ПЕРЕДНЯЯ ПАНЕЛЬ ВНУТРЕННЕГО КОРОБА AVANTECH YOU INLAY, H187,KD16,KB900,БЕЛАЯ</t>
  </si>
  <si>
    <t>ПЕРЕДНЯЯ ПАНЕЛЬ ВНУТРЕННЕГО КОРОБА AVANTECH YOU INLAY, H187,KD16,KB1000,БЕЛАЯ</t>
  </si>
  <si>
    <t>ПЕРЕДНЯЯ ПАНЕЛЬ ВНУТРЕННЕГО КОРОБА AVANTECH YOU INLAY, H187,KD16,KB1200,БЕЛАЯ</t>
  </si>
  <si>
    <t>ПЕРЕДНЯЯ ПАНЕЛЬ ВНУТРЕННЕГО КОРОБА AVANTECH YOU INLAY, H187,KD18,KB300,БЕЛАЯ</t>
  </si>
  <si>
    <t>ПЕРЕДНЯЯ ПАНЕЛЬ ВНУТРЕННЕГО КОРОБА AVANTECH YOU INLAY, H187,KD18,KB400,БЕЛАЯ</t>
  </si>
  <si>
    <t>ПЕРЕДНЯЯ ПАНЕЛЬ ВНУТРЕННЕГО КОРОБА AVANTECH YOU INLAY, H187,KD18,KB450,БЕЛАЯ</t>
  </si>
  <si>
    <t>ПЕРЕДНЯЯ ПАНЕЛЬ ВНУТРЕННЕГО КОРОБА AVANTECH YOU INLAY, H187,KD18,KB500,БЕЛАЯ</t>
  </si>
  <si>
    <t>ПЕРЕДНЯЯ ПАНЕЛЬ ВНУТРЕННЕГО КОРОБА AVANTECH YOU INLAY, H187,KD18,KB600,БЕЛАЯ</t>
  </si>
  <si>
    <t>ПЕРЕДНЯЯ ПАНЕЛЬ ВНУТРЕННЕГО КОРОБА AVANTECH YOU INLAY, H187,KD18,KB800,БЕЛАЯ</t>
  </si>
  <si>
    <t>ПЕРЕДНЯЯ ПАНЕЛЬ ВНУТРЕННЕГО КОРОБА AVANTECH YOU INLAY, H187,KD18,KB900,БЕЛАЯ</t>
  </si>
  <si>
    <t>ПЕРЕДНЯЯ ПАНЕЛЬ ВНУТРЕННЕГО КОРОБА AVANTECH YOU INLAY, H187,KD18,KB1000,БЕЛАЯ</t>
  </si>
  <si>
    <t>ПЕРЕДНЯЯ ПАНЕЛЬ ВНУТРЕННЕГО КОРОБА AVANTECH YOU INLAY, H187,KD18,KB1200,БЕЛАЯ</t>
  </si>
  <si>
    <t>ПРОФИЛЬ ДЛЯ ПЕРЕДНЕЙ ПАНЕЛИ ВНУТРЕННЕГО КОРОБА AVANTECH YOU,H187,L2000,БЕЛЫЙ</t>
  </si>
  <si>
    <t>КОМПЛЕКТ СОЕДИНИТЕЛЕЙ ПЕРЕДНЕЙ ПАНЕЛИ ВНУТР. КОРОБА AVANTECH YOU,H187,БЕЛЫЙ</t>
  </si>
  <si>
    <t>КОМПЛЕКТ СОЕДИНИТЕЛЕЙ ПЕРЕДНЕЙ ПАНЕЛИ ВНУТР. КОРОБА AVANTECH YOU INLAY,H187,БЕЛЫЙ</t>
  </si>
  <si>
    <t>ЗАГЛУШКА НА БОКОВИНУ AVANTECH YOU,С ЛОГОТИПОМ HETTICH,БЕЛАЯ</t>
  </si>
  <si>
    <t>U-ОБРАЗНАЯ СТЕНКА ДЛЯ ЯЩИКА ПОД МОЙКУ,СТАЛЬ,БЕЛАЯ</t>
  </si>
  <si>
    <t>П-ОБРАЗНАЯ СТЕНКА ДЛЯ ЯЩИКА ПОД МОЙКУ,СТАЛЬ,БЕЛАЯ</t>
  </si>
  <si>
    <t>БОКОВИНА ЯЩИКА AVANTECH YOU, H77,NL400,АНТРАЦИТ,ЛЕВАЯ</t>
  </si>
  <si>
    <t>БОКОВИНА ЯЩИКА AVANTECH YOU, H77,NL400,АНТРАЦИТ,ПРАВАЯ</t>
  </si>
  <si>
    <t>БОКОВИНА ЯЩИКА AVANTECH YOU, H77,NL450,АНТРАЦИТ,ЛЕВАЯ</t>
  </si>
  <si>
    <t>БОКОВИНА ЯЩИКА AVANTECH YOU, H77,NL450,АНТРАЦИТ,ПРАВАЯ</t>
  </si>
  <si>
    <t>БОКОВИНА ЯЩИКА AVANTECH YOU, H77,NL500,АНТРАЦИТ,ЛЕВАЯ</t>
  </si>
  <si>
    <t>БОКОВИНА ЯЩИКА AVANTECH YOU, H77,NL500,АНТРАЦИТ,ПРАВАЯ</t>
  </si>
  <si>
    <t>БОКОВИНА ЯЩИКА AVANTECH YOU, H77,NL550,АНТРАЦИТ,ЛЕВАЯ</t>
  </si>
  <si>
    <t>БОКОВИНА ЯЩИКА AVANTECH YOU, H77,NL550,АНТРАЦИТ,ПРАВАЯ</t>
  </si>
  <si>
    <t>БОКОВИНА ЯЩИКА AVANTECH YOU, H101,NL270,АНТРАЦИТ,ЛЕВАЯ</t>
  </si>
  <si>
    <t>БОКОВИНА ЯЩИКА AVANTECH YOU, H101,NL270,АНТРАЦИТ,ПРАВАЯ</t>
  </si>
  <si>
    <t>БОКОВИНА ЯЩИКА AVANTECH YOU, H101,NL300,АНТРАЦИТ,ЛЕВАЯ</t>
  </si>
  <si>
    <t>БОКОВИНА ЯЩИКА AVANTECH YOU, H101,NL300,АНТРАЦИТ,ПРАВАЯ</t>
  </si>
  <si>
    <t>БОКОВИНА ЯЩИКА AVANTECH YOU, H101,NL350,АНТРАЦИТ,ЛЕВАЯ</t>
  </si>
  <si>
    <t>БОКОВИНА ЯЩИКА AVANTECH YOU, H101,NL350,АНТРАЦИТ,ПРАВАЯ</t>
  </si>
  <si>
    <t>БОКОВИНА ЯЩИКА AVANTECH YOU, H101,NL400,АНТРАЦИТ,ЛЕВАЯ</t>
  </si>
  <si>
    <t>БОКОВИНА ЯЩИКА AVANTECH YOU, H101,NL400,АНТРАЦИТ,ПРАВАЯ</t>
  </si>
  <si>
    <t>БОКОВИНА ЯЩИКА AVANTECH YOU, H101,NL450,АНТРАЦИТ,ЛЕВАЯ</t>
  </si>
  <si>
    <t>БОКОВИНА ЯЩИКА AVANTECH YOU, H101,NL450,АНТРАЦИТ,ПРАВАЯ</t>
  </si>
  <si>
    <t>БОКОВИНА ЯЩИКА AVANTECH YOU, H101,NL500,АНТРАЦИТ,ЛЕВАЯ</t>
  </si>
  <si>
    <t>БОКОВИНА ЯЩИКА AVANTECH YOU, H101,NL500,АНТРАЦИТ,ПРАВАЯ</t>
  </si>
  <si>
    <t>БОКОВИНА ЯЩИКА AVANTECH YOU, H101,NL550,АНТРАЦИТ,ЛЕВАЯ</t>
  </si>
  <si>
    <t>БОКОВИНА ЯЩИКА AVANTECH YOU, H101,NL550,АНТРАЦИТ,ПРАВАЯ</t>
  </si>
  <si>
    <t>БОКОВИНА ЯЩИКА AVANTECH YOU, H101,NL600,АНТРАЦИТ,ЛЕВАЯ</t>
  </si>
  <si>
    <t>БОКОВИНА ЯЩИКА AVANTECH YOU, H101,NL600,АНТРАЦИТ,ПРАВАЯ</t>
  </si>
  <si>
    <t>БОКОВИНА ЯЩИКА AVANTECH YOU, H101,NL650,АНТРАЦИТ,ЛЕВАЯ</t>
  </si>
  <si>
    <t>БОКОВИНА ЯЩИКА AVANTECH YOU, H101,NL650,АНТРАЦИТ,ПРАВАЯ</t>
  </si>
  <si>
    <t>БОКОВИНА ЯЩИКА AVANTECH YOU, H139,NL300,АНТРАЦИТ,ЛЕВАЯ</t>
  </si>
  <si>
    <t>БОКОВИНА ЯЩИКА AVANTECH YOU, H139,NL300,АНТРАЦИТ,ПРАВАЯ</t>
  </si>
  <si>
    <t>БОКОВИНА ЯЩИКА AVANTECH YOU, H139,NL350,АНТРАЦИТ,ЛЕВАЯ</t>
  </si>
  <si>
    <t>БОКОВИНА ЯЩИКА AVANTECH YOU, H139,NL350,АНТРАЦИТ,ПРАВАЯ</t>
  </si>
  <si>
    <t>БОКОВИНА ЯЩИКА AVANTECH YOU, H139,NL400,АНТРАЦИТ,ЛЕВАЯ</t>
  </si>
  <si>
    <t>БОКОВИНА ЯЩИКА AVANTECH YOU, H139,NL400,АНТРАЦИТ,ПРАВАЯ</t>
  </si>
  <si>
    <t>БОКОВИНА ЯЩИКА AVANTECH YOU, H139,NL450,АНТРАЦИТ,ЛЕВАЯ</t>
  </si>
  <si>
    <t>БОКОВИНА ЯЩИКА AVANTECH YOU, H139,NL450,АНТРАЦИТ,ПРАВАЯ</t>
  </si>
  <si>
    <t>БОКОВИНА ЯЩИКА AVANTECH YOU, H139,NL500,АНТРАЦИТ,ЛЕВАЯ</t>
  </si>
  <si>
    <t>БОКОВИНА ЯЩИКА AVANTECH YOU, H139,NL500,АНТРАЦИТ,ПРАВАЯ</t>
  </si>
  <si>
    <t>БОКОВИНА ЯЩИКА AVANTECH YOU, H139,NL550,АНТРАЦИТ,ЛЕВАЯ</t>
  </si>
  <si>
    <t>БОКОВИНА ЯЩИКА AVANTECH YOU, H139,NL550,АНТРАЦИТ,ПРАВАЯ</t>
  </si>
  <si>
    <t>БОКОВИНА ЯЩИКА AVANTECH YOU, H139,NL600,АНТРАЦИТ,ЛЕВАЯ</t>
  </si>
  <si>
    <t>БОКОВИНА ЯЩИКА AVANTECH YOU, H139,NL600,АНТРАЦИТ,ПРАВАЯ</t>
  </si>
  <si>
    <t>БОКОВИНА ЯЩИКА AVANTECH YOU, H187,NL270,АНТРАЦИТ,ЛЕВАЯ</t>
  </si>
  <si>
    <t>БОКОВИНА ЯЩИКА AVANTECH YOU, H187,NL270,АНТРАЦИТ,ПРАВАЯ</t>
  </si>
  <si>
    <t>БОКОВИНА ЯЩИКА AVANTECH YOU, H187,NL300,АНТРАЦИТ,ЛЕВАЯ</t>
  </si>
  <si>
    <t>БОКОВИНА ЯЩИКА AVANTECH YOU, H187,NL300,АНТРАЦИТ,ПРАВАЯ</t>
  </si>
  <si>
    <t>БОКОВИНА ЯЩИКА AVANTECH YOU, H187,NL350,АНТРАЦИТ,ЛЕВАЯ</t>
  </si>
  <si>
    <t>БОКОВИНА ЯЩИКА AVANTECH YOU, H187,NL350,АНТРАЦИТ,ПРАВАЯ</t>
  </si>
  <si>
    <t>БОКОВИНА ЯЩИКА AVANTECH YOU, H187,NL400,АНТРАЦИТ,ЛЕВАЯ</t>
  </si>
  <si>
    <t>БОКОВИНА ЯЩИКА AVANTECH YOU, H187,NL400,АНТРАЦИТ,ПРАВАЯ</t>
  </si>
  <si>
    <t>БОКОВИНА ЯЩИКА AVANTECH YOU, H187,NL450,АНТРАЦИТ,ЛЕВАЯ</t>
  </si>
  <si>
    <t>БОКОВИНА ЯЩИКА AVANTECH YOU, H187,NL450,АНТРАЦИТ,ПРАВАЯ</t>
  </si>
  <si>
    <t>БОКОВИНА ЯЩИКА AVANTECH YOU, H187,NL500,АНТРАЦИТ,ЛЕВАЯ</t>
  </si>
  <si>
    <t>БОКОВИНА ЯЩИКА AVANTECH YOU, H187,NL500,АНТРАЦИТ,ПРАВАЯ</t>
  </si>
  <si>
    <t>БОКОВИНА ЯЩИКА AVANTECH YOU, H187,NL550,АНТРАЦИТ,ЛЕВАЯ</t>
  </si>
  <si>
    <t>БОКОВИНА ЯЩИКА AVANTECH YOU, H187,NL550,АНТРАЦИТ,ПРАВАЯ</t>
  </si>
  <si>
    <t>БОКОВИНА ЯЩИКА AVANTECH YOU, H187,NL600,АНТРАЦИТ,ЛЕВАЯ</t>
  </si>
  <si>
    <t>БОКОВИНА ЯЩИКА AVANTECH YOU, H187,NL600,АНТРАЦИТ,ПРАВАЯ</t>
  </si>
  <si>
    <t>БОКОВИНА ЯЩИКА AVANTECH YOU, H187,NL650,АНТРАЦИТ,ЛЕВАЯ</t>
  </si>
  <si>
    <t>БОКОВИНА ЯЩИКА AVANTECH YOU, H187,NL650,АНТРАЦИТ,ПРАВАЯ</t>
  </si>
  <si>
    <t>БОКОВИНА ЯЩИКА AVANTECH YOU, H251,NL350,АНТРАЦИТ,ЛЕВАЯ</t>
  </si>
  <si>
    <t>БОКОВИНА ЯЩИКА AVANTECH YOU, H251,NL350,АНТРАЦИТ,ПРАВАЯ</t>
  </si>
  <si>
    <t>БОКОВИНА ЯЩИКА AVANTECH YOU, H251,NL400,АНТРАЦИТ,ЛЕВАЯ</t>
  </si>
  <si>
    <t>БОКОВИНА ЯЩИКА AVANTECH YOU, H251,NL400,АНТРАЦИТ,ПРАВАЯ</t>
  </si>
  <si>
    <t>БОКОВИНА ЯЩИКА AVANTECH YOU, H251,NL450,АНТРАЦИТ,ЛЕВАЯ</t>
  </si>
  <si>
    <t>БОКОВИНА ЯЩИКА AVANTECH YOU, H251,NL450,АНТРАЦИТ,ПРАВАЯ</t>
  </si>
  <si>
    <t>БОКОВИНА ЯЩИКА AVANTECH YOU, H251,NL500,АНТРАЦИТ,ЛЕВАЯ</t>
  </si>
  <si>
    <t>БОКОВИНА ЯЩИКА AVANTECH YOU, H251,NL500,АНТРАЦИТ,ПРАВАЯ</t>
  </si>
  <si>
    <t>БОКОВИНА ЯЩИКА AVANTECH YOU, H251,NL550,АНТРАЦИТ,ЛЕВАЯ</t>
  </si>
  <si>
    <t>БОКОВИНА ЯЩИКА AVANTECH YOU, H251,NL550,АНТРАЦИТ,ПРАВАЯ</t>
  </si>
  <si>
    <t>БОКОВИНА ЯЩИКА AVANTECH YOU, H251,NL600,АНТРАЦИТ,ЛЕВАЯ</t>
  </si>
  <si>
    <t>БОКОВИНА ЯЩИКА AVANTECH YOU, H251,NL600,АНТРАЦИТ,ПРАВАЯ</t>
  </si>
  <si>
    <t>БОКОВИНА ЯЩИКА AVANTECH YOU, H251,NL650,АНТРАЦИТ,ЛЕВАЯ</t>
  </si>
  <si>
    <t>БОКОВИНА ЯЩИКА AVANTECH YOU, H251,NL650,АНТРАЦИТ,ПРАВАЯ</t>
  </si>
  <si>
    <t>БОКОВИНА ЯЩИКА AVANTECH YOU INLAY,H187,NL350,АНТРАЦИТ, ЛЕВАЯ</t>
  </si>
  <si>
    <t>БОКОВИНА ЯЩИКА AVANTECH YOU INLAY,H187,NL350,АНТРАЦИТ, ПРАВАЯ</t>
  </si>
  <si>
    <t>БОКОВИНА ЯЩИКА AVANTECH YOU INLAY,H187,NL400,АНТРАЦИТ, ЛЕВАЯ</t>
  </si>
  <si>
    <t>БОКОВИНА ЯЩИКА AVANTECH YOU INLAY,H187,NL400,АНТРАЦИТ, ПРАВАЯ</t>
  </si>
  <si>
    <t>БОКОВИНА ЯЩИКА AVANTECH YOU INLAY,H187,NL450,АНТРАЦИТ, ЛЕВАЯ</t>
  </si>
  <si>
    <t>БОКОВИНА ЯЩИКА AVANTECH YOU INLAY,H187,NL450,АНТРАЦИТ, ПРАВАЯ</t>
  </si>
  <si>
    <t>БОКОВИНА ЯЩИКА AVANTECH YOU INLAY,H187,NL500,АНТРАЦИТ, ЛЕВАЯ</t>
  </si>
  <si>
    <t>БОКОВИНА ЯЩИКА AVANTECH YOU INLAY,H187,NL500,АНТРАЦИТ, ПРАВАЯ</t>
  </si>
  <si>
    <t>БОКОВИНА ЯЩИКА AVANTECH YOU INLAY,H187,NL550,АНТРАЦИТ, ЛЕВАЯ</t>
  </si>
  <si>
    <t>БОКОВИНА ЯЩИКА AVANTECH YOU INLAY,H187,NL550,АНТРАЦИТ, ПРАВАЯ</t>
  </si>
  <si>
    <t>БОКОВИНА ЯЩИКА AVANTECH YOU INLAY,H187,NL600,АНТРАЦИТ, ЛЕВАЯ</t>
  </si>
  <si>
    <t>БОКОВИНА ЯЩИКА AVANTECH YOU INLAY,H187,NL600,АНТРАЦИТ, ПРАВАЯ</t>
  </si>
  <si>
    <t>БОКОВИНА ЯЩИКА AVANTECH YOU INLAY,H187,NL650,АНТРАЦИТ, ЛЕВАЯ</t>
  </si>
  <si>
    <t>БОКОВИНА ЯЩИКА AVANTECH YOU INLAY,H187,NL650,АНТРАЦИТ, ПРАВАЯ</t>
  </si>
  <si>
    <t>ЗАДНЯЯ СТЕНКА ЯЩИКА AVANTECH YOU,H77,KD16,KB600,СТАЛЬ, АНТРАЦИТ</t>
  </si>
  <si>
    <t>ЗАДНЯЯ СТЕНКА ЯЩИКА AVANTECH YOU,H77,KD18,KB600,СТАЛЬ, АНТРАЦИТ</t>
  </si>
  <si>
    <t>ЗАДНЯЯ СТЕНКА ЯЩИКА AVANTECH YOU,H101,KD16,KB300,СТАЛЬ, АНТРАЦИТ</t>
  </si>
  <si>
    <t>ЗАДНЯЯ СТЕНКА ЯЩИКА AVANTECH YOU,H101,KD16,KB400,СТАЛЬ, АНТРАЦИТ</t>
  </si>
  <si>
    <t>ЗАДНЯЯ СТЕНКА ЯЩИКА AVANTECH YOU,H101,KD16,KB450,СТАЛЬ, АНТРАЦИТ</t>
  </si>
  <si>
    <t>ЗАДНЯЯ СТЕНКА ЯЩИКА AVANTECH YOU,H101,KD16,KB500,СТАЛЬ, АНТРАЦИТ</t>
  </si>
  <si>
    <t>ЗАДНЯЯ СТЕНКА ЯЩИКА AVANTECH YOU,H101,KD16,KB600,СТАЛЬ, АНТРАЦИТ</t>
  </si>
  <si>
    <t>ЗАДНЯЯ СТЕНКА ЯЩИКА AVANTECH YOU,H101,KD16,KB800,СТАЛЬ, АНТРАЦИТ</t>
  </si>
  <si>
    <t>ЗАДНЯЯ СТЕНКА ЯЩИКА AVANTECH YOU,H101,KD16,KB900,СТАЛЬ, АНТРАЦИТ</t>
  </si>
  <si>
    <t>ЗАДНЯЯ СТЕНКА ЯЩИКА AVANTECH YOU,H101,KD16,KB1000,СТАЛЬ, АНТРАЦИТ</t>
  </si>
  <si>
    <t>ЗАДНЯЯ СТЕНКА ЯЩИКА AVANTECH YOU,H101,KD16,KB1200,СТАЛЬ, АНТРАЦИТ</t>
  </si>
  <si>
    <t>ЗАДНЯЯ СТЕНКА ЯЩИКА AVANTECH YOU,H101,KD18,KB300,СТАЛЬ, АНТРАЦИТ</t>
  </si>
  <si>
    <t>ЗАДНЯЯ СТЕНКА ЯЩИКА AVANTECH YOU,H101,KD18,KB400,СТАЛЬ, АНТРАЦИТ</t>
  </si>
  <si>
    <t>ЗАДНЯЯ СТЕНКА ЯЩИКА AVANTECH YOU,H101,KD18,KB450,СТАЛЬ, АНТРАЦИТ</t>
  </si>
  <si>
    <t>ЗАДНЯЯ СТЕНКА ЯЩИКА AVANTECH YOU,H101,KD18,KB500,СТАЛЬ, АНТРАЦИТ</t>
  </si>
  <si>
    <t>ЗАДНЯЯ СТЕНКА ЯЩИКА AVANTECH YOU,H101,KD18,KB600,СТАЛЬ, АНТРАЦИТ</t>
  </si>
  <si>
    <t>ЗАДНЯЯ СТЕНКА ЯЩИКА AVANTECH YOU,H101,KD18,KB800,СТАЛЬ, АНТРАЦИТ</t>
  </si>
  <si>
    <t>ЗАДНЯЯ СТЕНКА ЯЩИКА AVANTECH YOU,H101,KD18,KB900,СТАЛЬ, АНТРАЦИТ</t>
  </si>
  <si>
    <t>ЗАДНЯЯ СТЕНКА ЯЩИКА AVANTECH YOU,H101,KD18,KB1000,СТАЛЬ, АНТРАЦИТ</t>
  </si>
  <si>
    <t>ЗАДНЯЯ СТЕНКА ЯЩИКА AVANTECH YOU,H101,KD18,KB1200,СТАЛЬ, АНТРАЦИТ</t>
  </si>
  <si>
    <t>ЗАДНЯЯ СТЕНКА ЯЩИКА AVANTECH YOU,H139,KD16,KB300,СТАЛЬ, АНТРАЦИТ</t>
  </si>
  <si>
    <t>ЗАДНЯЯ СТЕНКА ЯЩИКА AVANTECH YOU,H139,KD16,KB400,СТАЛЬ, АНТРАЦИТ</t>
  </si>
  <si>
    <t>ЗАДНЯЯ СТЕНКА ЯЩИКА AVANTECH YOU,H139,KD16,KB450,СТАЛЬ, АНТРАЦИТ</t>
  </si>
  <si>
    <t>ЗАДНЯЯ СТЕНКА ЯЩИКА AVANTECH YOU,H139,KD16,KB500,СТАЛЬ, АНТРАЦИТ</t>
  </si>
  <si>
    <t>ЗАДНЯЯ СТЕНКА ЯЩИКА AVANTECH YOU,H139,KD16,KB600,СТАЛЬ, АНТРАЦИТ</t>
  </si>
  <si>
    <t>ЗАДНЯЯ СТЕНКА ЯЩИКА AVANTECH YOU,H139,KD16,KB800,СТАЛЬ, АНТРАЦИТ</t>
  </si>
  <si>
    <t>ЗАДНЯЯ СТЕНКА ЯЩИКА AVANTECH YOU,H139,KD16,KB900,СТАЛЬ, АНТРАЦИТ</t>
  </si>
  <si>
    <t>ЗАДНЯЯ СТЕНКА ЯЩИКА AVANTECH YOU,H139,KD16,KB1000,СТАЛЬ, АНТРАЦИТ</t>
  </si>
  <si>
    <t>ЗАДНЯЯ СТЕНКА ЯЩИКА AVANTECH YOU,H139,KD16,KB1200,СТАЛЬ, АНТРАЦИТ</t>
  </si>
  <si>
    <t>ЗАДНЯЯ СТЕНКА ЯЩИКА AVANTECH YOU,H139,KD18,KB300,СТАЛЬ, АНТРАЦИТ</t>
  </si>
  <si>
    <t>ЗАДНЯЯ СТЕНКА ЯЩИКА AVANTECH YOU,H139,KD18,KB400,СТАЛЬ, АНТРАЦИТ</t>
  </si>
  <si>
    <t>ЗАДНЯЯ СТЕНКА ЯЩИКА AVANTECH YOU,H139,KD18,KB450,СТАЛЬ, АНТРАЦИТ</t>
  </si>
  <si>
    <t>ЗАДНЯЯ СТЕНКА ЯЩИКА AVANTECH YOU,H139,KD18,KB500,СТАЛЬ, АНТРАЦИТ</t>
  </si>
  <si>
    <t>ЗАДНЯЯ СТЕНКА ЯЩИКА AVANTECH YOU,H139,KD18,KB600,СТАЛЬ, АНТРАЦИТ</t>
  </si>
  <si>
    <t>ЗАДНЯЯ СТЕНКА ЯЩИКА AVANTECH YOU,H139,KD18,KB800,СТАЛЬ, АНТРАЦИТ</t>
  </si>
  <si>
    <t>ЗАДНЯЯ СТЕНКА ЯЩИКА AVANTECH YOU,H139,KD18,KB900,СТАЛЬ, АНТРАЦИТ</t>
  </si>
  <si>
    <t>ЗАДНЯЯ СТЕНКА ЯЩИКА AVANTECH YOU,H139,KD18,KB1000,СТАЛЬ, АНТРАЦИТ</t>
  </si>
  <si>
    <t>ЗАДНЯЯ СТЕНКА ЯЩИКА AVANTECH YOU,H139,KD18,KB1200,СТАЛЬ, АНТРАЦИТ</t>
  </si>
  <si>
    <t>ЗАДНЯЯ СТЕНКА КОРОБА AVANTECH YOU,H187,KD16,KB300,СТАЛЬ, АНТРАЦИТ</t>
  </si>
  <si>
    <t>ЗАДНЯЯ СТЕНКА КОРОБА AVANTECH YOU,H187,KD16,KB400,СТАЛЬ, АНТРАЦИТ</t>
  </si>
  <si>
    <t>ЗАДНЯЯ СТЕНКА КОРОБА AVANTECH YOU,H187,KD16,KB450,СТАЛЬ, АНТРАЦИТ</t>
  </si>
  <si>
    <t>ЗАДНЯЯ СТЕНКА КОРОБА AVANTECH YOU,H187,KD16,KB500,СТАЛЬ, АНТРАЦИТ</t>
  </si>
  <si>
    <t>ЗАДНЯЯ СТЕНКА КОРОБА AVANTECH YOU,H187,KD16,KB600,СТАЛЬ, АНТРАЦИТ</t>
  </si>
  <si>
    <t>ЗАДНЯЯ СТЕНКА КОРОБА AVANTECH YOU,H187,KD16,KB800,СТАЛЬ, АНТРАЦИТ</t>
  </si>
  <si>
    <t>ЗАДНЯЯ СТЕНКА КОРОБА AVANTECH YOU,H187,KD16,KB900,СТАЛЬ, АНТРАЦИТ</t>
  </si>
  <si>
    <t>ЗАДНЯЯ СТЕНКА КОРОБА AVANTECH YOU,H187,KD16,KB1000,СТАЛЬ, АНТРАЦИТ</t>
  </si>
  <si>
    <t>ЗАДНЯЯ СТЕНКА КОРОБА AVANTECH YOU,H187,KD16,KB1200,СТАЛЬ, АНТРАЦИТ</t>
  </si>
  <si>
    <t>ЗАДНЯЯ СТЕНКА КОРОБА AVANTECH YOU,H187,KD18,KB300,СТАЛЬ, АНТРАЦИТ</t>
  </si>
  <si>
    <t>ЗАДНЯЯ СТЕНКА КОРОБА AVANTECH YOU,H187,KD18,KB400,СТАЛЬ, АНТРАЦИТ</t>
  </si>
  <si>
    <t>ЗАДНЯЯ СТЕНКА КОРОБА AVANTECH YOU,H187,KD18,KB450,СТАЛЬ, АНТРАЦИТ</t>
  </si>
  <si>
    <t>ЗАДНЯЯ СТЕНКА КОРОБА AVANTECH YOU,H187,KD18,KB500,СТАЛЬ, АНТРАЦИТ</t>
  </si>
  <si>
    <t>ЗАДНЯЯ СТЕНКА КОРОБА AVANTECH YOU,H187,KD18,KB600,СТАЛЬ, АНТРАЦИТ</t>
  </si>
  <si>
    <t>ЗАДНЯЯ СТЕНКА КОРОБА AVANTECH YOU,H187,KD18,KB800,СТАЛЬ, АНТРАЦИТ</t>
  </si>
  <si>
    <t>ЗАДНЯЯ СТЕНКА КОРОБА AVANTECH YOU,H187,KD18,KB900,СТАЛЬ, АНТРАЦИТ</t>
  </si>
  <si>
    <t>ЗАДНЯЯ СТЕНКА КОРОБА AVANTECH YOU,H187,KD18,KB1000,СТАЛЬ, АНТРАЦИТ</t>
  </si>
  <si>
    <t>ЗАДНЯЯ СТЕНКА КОРОБА AVANTECH YOU,H187,KD18,KB1200,СТАЛЬ, АНТРАЦИТ</t>
  </si>
  <si>
    <t>ЗАДНЯЯ СТЕНКА КОРОБА AVANTECH YOU,H251,KD16,KB300,СТАЛЬ, АНТРАЦИТ</t>
  </si>
  <si>
    <t>ЗАДНЯЯ СТЕНКА КОРОБА AVANTECH YOU,H251,KD16,KB400,СТАЛЬ, АНТРАЦИТ</t>
  </si>
  <si>
    <t>ЗАДНЯЯ СТЕНКА КОРОБА AVANTECH YOU,H251,KD16,KB450,СТАЛЬ, АНТРАЦИТ</t>
  </si>
  <si>
    <t>ЗАДНЯЯ СТЕНКА КОРОБА AVANTECH YOU,H251,KD16,KB500,СТАЛЬ, АНТРАЦИТ</t>
  </si>
  <si>
    <t>ЗАДНЯЯ СТЕНКА КОРОБА AVANTECH YOU,H251,KD16,KB600,СТАЛЬ, АНТРАЦИТ</t>
  </si>
  <si>
    <t>ЗАДНЯЯ СТЕНКА КОРОБА AVANTECH YOU,H251,KD16,KB800,СТАЛЬ, АНТРАЦИТ</t>
  </si>
  <si>
    <t>ЗАДНЯЯ СТЕНКА КОРОБА AVANTECH YOU,H251,KD16,KB900,СТАЛЬ, АНТРАЦИТ</t>
  </si>
  <si>
    <t>ЗАДНЯЯ СТЕНКА КОРОБА AVANTECH YOU,H251,KD16,KB1000,СТАЛЬ, АНТРАЦИТ</t>
  </si>
  <si>
    <t>ЗАДНЯЯ СТЕНКА КОРОБА AVANTECH YOU,H251,KD16,KB1200,СТАЛЬ, АНТРАЦИТ</t>
  </si>
  <si>
    <t>ЗАДНЯЯ СТЕНКА КОРОБА AVANTECH YOU,H251,KD18,KB300,СТАЛЬ, АНТРАЦИТ</t>
  </si>
  <si>
    <t>ЗАДНЯЯ СТЕНКА КОРОБА AVANTECH YOU,H251,KD18,KB400,СТАЛЬ, АНТРАЦИТ</t>
  </si>
  <si>
    <t>ЗАДНЯЯ СТЕНКА КОРОБА AVANTECH YOU,H251,KD18,KB450,СТАЛЬ, АНТРАЦИТ</t>
  </si>
  <si>
    <t>ЗАДНЯЯ СТЕНКА КОРОБА AVANTECH YOU,H251,KD18,KB500,СТАЛЬ, АНТРАЦИТ</t>
  </si>
  <si>
    <t>ЗАДНЯЯ СТЕНКА КОРОБА AVANTECH YOU,H251,KD18,KB600,СТАЛЬ, АНТРАЦИТ</t>
  </si>
  <si>
    <t>ЗАДНЯЯ СТЕНКА КОРОБА AVANTECH YOU,H251,KD18,KB800,СТАЛЬ, АНТРАЦИТ</t>
  </si>
  <si>
    <t>ЗАДНЯЯ СТЕНКА КОРОБА AVANTECH YOU,H251,KD18,KB900,СТАЛЬ, АНТРАЦИТ</t>
  </si>
  <si>
    <t>ЗАДНЯЯ СТЕНКА КОРОБА AVANTECH YOU,H251,KD18,KB1000,СТАЛЬ, АНТРАЦИТ</t>
  </si>
  <si>
    <t>ЗАДНЯЯ СТЕНКА КОРОБА AVANTECH YOU,H251,KD18,KB1200,СТАЛЬ, АНТРАЦИТ</t>
  </si>
  <si>
    <t>ЗАДНЯЯ СТЕНКА ЯЩИКА AVANTECH YOU,H101,L2000,АЛЮМИНИЙ, АНТРАЦИТ</t>
  </si>
  <si>
    <t>ЗАДНЯЯ СТЕНКА ЯЩИКА AVANTECH YOU,H139,L2000,АЛЮМИНИЙ, АНТРАЦИТ</t>
  </si>
  <si>
    <t>ЗАДНЯЯ СТЕНКА КОРОБА AVANTECH YOU,H187,L2000,АЛЮМИНИЙ, АНТРАЦИТ</t>
  </si>
  <si>
    <t>ЗАДНЯЯ СТЕНКА КОРОБА AVANTECH YOU,H251,L2000,АЛЮМИНИЙ, АНТРАЦИТ</t>
  </si>
  <si>
    <t>СОЕДИНИТЕЛЬ ЗАДНЕЙ СТЕНКИ AVANTECH YOU,H101,АНТРАЦИТ, ЛЕВЫЙ</t>
  </si>
  <si>
    <t>СОЕДИНИТЕЛЬ ЗАДНЕЙ СТЕНКИ AVANTECH YOU,H101,АНТРАЦИТ, ПРАВЫЙ</t>
  </si>
  <si>
    <t>СОЕДИНИТЕЛЬ ЗАДНЕЙ СТЕНКИ AVANTECH YOU,H139,АНТРАЦИТ, ЛЕВЫЙ</t>
  </si>
  <si>
    <t>СОЕДИНИТЕЛЬ ЗАДНЕЙ СТЕНКИ AVANTECH YOU,H139,АНТРАЦИТ, ПРАВЫЙ</t>
  </si>
  <si>
    <t>СОЕДИНИТЕЛЬ ЗАДНЕЙ СТЕНКИ AVANTECH YOU,H187,АНТРАЦИТ, ЛЕВЫЙ</t>
  </si>
  <si>
    <t>СОЕДИНИТЕЛЬ ЗАДНЕЙ СТЕНКИ AVANTECH YOU,H187,АНТРАЦИТ, ПРАВЫЙ</t>
  </si>
  <si>
    <t>СОЕДИНИТЕЛЬ ЗАДНЕЙ СТЕНКИ AVANTECH YOU,H251,АНТРАЦИТ, ЛЕВЫЙ</t>
  </si>
  <si>
    <t>СОЕДИНИТЕЛЬ ЗАДНЕЙ СТЕНКИ AVANTECH YOU,H251,АНТРАЦИТ, ПРАВЫЙ</t>
  </si>
  <si>
    <t>ПЕРЕДНЯЯ ПАНЕЛЬ ВНУТРЕННЕГО ЯЩИКА AVANTECH YOU,H101,L2000, АЛЮМИНИЙ,АНТРАЦИТ</t>
  </si>
  <si>
    <t>ПЕРЕДНЯЯ ПАНЕЛЬ ВНУТРЕННЕГО ЯЩИКА AVANTECH YOU,H139,L2000, АЛЮМИНИЙ,АНТРАЦИТ</t>
  </si>
  <si>
    <t>ПЕРЕДНЯЯ ПАНЕЛЬ ВНУТРЕННЕГО КОРОБА AVANTECH YOU,H187, L2000,АЛЮМИНИЙ,АНТРАЦИТ</t>
  </si>
  <si>
    <t>КОМПЛЕКТ СОЕДИНИТЕЛЕЙ ПЕРЕДНЕЙ ПАНЕЛИ ВНУТР. ЯЩИКА AVANTECH YOU,H101,АНТРАЦИТ</t>
  </si>
  <si>
    <t>КОМПЛЕКТ СОЕДИНИТЕЛЕЙ ПЕРЕДНЕЙ ПАНЕЛИ ВНУТР. ЯЩИКА AVANTECH YOU,H139,АНТРАЦИТ</t>
  </si>
  <si>
    <t>КОМПЛЕКТ СОЕДИНИТЕЛЕЙ ПЕРЕДНЕЙ ПАНЕЛИ ВНУТР. ЯЩИКА AVANTECH YOU,H187,АНТРАЦИТ</t>
  </si>
  <si>
    <t>КОМПЛЕКТ СОЕДИНИТЕЛЕЙ ПЕРЕДНЕЙ ПАНЕЛИ ВНУТР. ЯЩИКА AVANTECH YOU INLAY,H187,АНТРАЦИТ</t>
  </si>
  <si>
    <t>ФИКСАТОР ПЕРЕДНЕЙ ПАНЕЛИ ВНУТРЕННЕГО ЯЩИКА AVANTECH YOU,H101,АНТРАЦИТ</t>
  </si>
  <si>
    <t>ПЕРЕДНЯЯ ПАНЕЛЬ ВНУТРЕННЕГО ЯЩИКА AVANTECH YOU, H101,KD16,KB300,АНТРАЦИТ</t>
  </si>
  <si>
    <t>ПЕРЕДНЯЯ ПАНЕЛЬ ВНУТРЕННЕГО ЯЩИКА AVANTECH YOU, H101,KD16,KB400,АНТРАЦИТ</t>
  </si>
  <si>
    <t>ПЕРЕДНЯЯ ПАНЕЛЬ ВНУТРЕННЕГО ЯЩИКА AVANTECH YOU, H101,KD16,KB450,АНТРАЦИТ</t>
  </si>
  <si>
    <t>ПЕРЕДНЯЯ ПАНЕЛЬ ВНУТРЕННЕГО ЯЩИКА AVANTECH YOU, H101,KD16,KB500,АНТРАЦИТ</t>
  </si>
  <si>
    <t>ПЕРЕДНЯЯ ПАНЕЛЬ ВНУТРЕННЕГО ЯЩИКА AVANTECH YOU, H101,KD16,KB600,АНТРАЦИТ</t>
  </si>
  <si>
    <t>ПЕРЕДНЯЯ ПАНЕЛЬ ВНУТРЕННЕГО ЯЩИКА AVANTECH YOU, H101,KD16,KB800,АНТРАЦИТ</t>
  </si>
  <si>
    <t>ПЕРЕДНЯЯ ПАНЕЛЬ ВНУТРЕННЕГО ЯЩИКА AVANTECH YOU, H101,KD16,KB900,АНТРАЦИТ</t>
  </si>
  <si>
    <t>ПЕРЕДНЯЯ ПАНЕЛЬ ВНУТРЕННЕГО ЯЩИКА AVANTECH YOU, H101,KD16,KB1000,АНТРАЦИТ</t>
  </si>
  <si>
    <t>ПЕРЕДНЯЯ ПАНЕЛЬ ВНУТРЕННЕГО ЯЩИКА AVANTECH YOU, H101,KD16,KB1200,АНТРАЦИТ</t>
  </si>
  <si>
    <t>ПЕРЕДНЯЯ ПАНЕЛЬ ВНУТРЕННЕГО ЯЩИКА AVANTECH YOU, H101,KD18,KB300,АНТРАЦИТ</t>
  </si>
  <si>
    <t>ПЕРЕДНЯЯ ПАНЕЛЬ ВНУТРЕННЕГО ЯЩИКА AVANTECH YOU, H101,KD18,KB400,АНТРАЦИТ</t>
  </si>
  <si>
    <t>ПЕРЕДНЯЯ ПАНЕЛЬ ВНУТРЕННЕГО ЯЩИКА AVANTECH YOU, H101,KD18,KB450,АНТРАЦИТ</t>
  </si>
  <si>
    <t>ПЕРЕДНЯЯ ПАНЕЛЬ ВНУТРЕННЕГО ЯЩИКА AVANTECH YOU, H101,KD18,KB500,АНТРАЦИТ</t>
  </si>
  <si>
    <t>ПЕРЕДНЯЯ ПАНЕЛЬ ВНУТРЕННЕГО ЯЩИКА AVANTECH YOU, H101,KD18,KB600,АНТРАЦИТ</t>
  </si>
  <si>
    <t>ПЕРЕДНЯЯ ПАНЕЛЬ ВНУТРЕННЕГО ЯЩИКА AVANTECH YOU, H101,KD18,KB800,АНТРАЦИТ</t>
  </si>
  <si>
    <t>ПЕРЕДНЯЯ ПАНЕЛЬ ВНУТРЕННЕГО ЯЩИКА AVANTECH YOU, H101,KD18,KB900,АНТРАЦИТ</t>
  </si>
  <si>
    <t>ПЕРЕДНЯЯ ПАНЕЛЬ ВНУТРЕННЕГО ЯЩИКА AVANTECH YOU, H101,KD18,KB1000,АНТРАЦИТ</t>
  </si>
  <si>
    <t>ПЕРЕДНЯЯ ПАНЕЛЬ ВНУТРЕННЕГО ЯЩИКА AVANTECH YOU, H101,KD18,KB1200,АНТРАЦИТ</t>
  </si>
  <si>
    <t>ПЕРЕДНЯЯ ПАНЕЛЬ ВНУТРЕННЕГО ЯЩИКА AVANTECH YOU, H139,KD16,KB300,АНТРАЦИТ</t>
  </si>
  <si>
    <t>ПЕРЕДНЯЯ ПАНЕЛЬ ВНУТРЕННЕГО ЯЩИКА AVANTECH YOU, H139,KD16,KB400,АНТРАЦИТ</t>
  </si>
  <si>
    <t>ПЕРЕДНЯЯ ПАНЕЛЬ ВНУТРЕННЕГО ЯЩИКА AVANTECH YOU, H139,KD16,KB450,АНТРАЦИТ</t>
  </si>
  <si>
    <t>ПЕРЕДНЯЯ ПАНЕЛЬ ВНУТРЕННЕГО ЯЩИКА AVANTECH YOU, H139,KD16,KB500,АНТРАЦИТ</t>
  </si>
  <si>
    <t>ПЕРЕДНЯЯ ПАНЕЛЬ ВНУТРЕННЕГО ЯЩИКА AVANTECH YOU, H139,KD16,KB600,АНТРАЦИТ</t>
  </si>
  <si>
    <t>ПЕРЕДНЯЯ ПАНЕЛЬ ВНУТРЕННЕГО ЯЩИКА AVANTECH YOU, H139,KD16,KB800,АНТРАЦИТ</t>
  </si>
  <si>
    <t>ПЕРЕДНЯЯ ПАНЕЛЬ ВНУТРЕННЕГО ЯЩИКА AVANTECH YOU, H139,KD16,KB900,АНТРАЦИТ</t>
  </si>
  <si>
    <t>ПЕРЕДНЯЯ ПАНЕЛЬ ВНУТРЕННЕГО ЯЩИКА AVANTECH YOU, H139,KD16,KB1000,АНТРАЦИТ</t>
  </si>
  <si>
    <t>ПЕРЕДНЯЯ ПАНЕЛЬ ВНУТРЕННЕГО ЯЩИКА AVANTECH YOU, H139,KD16,KB1200,АНТРАЦИТ</t>
  </si>
  <si>
    <t>ПЕРЕДНЯЯ ПАНЕЛЬ ВНУТРЕННЕГО ЯЩИКА AVANTECH YOU, H139,KD18,KB300,АНТРАЦИТ</t>
  </si>
  <si>
    <t>ПЕРЕДНЯЯ ПАНЕЛЬ ВНУТРЕННЕГО ЯЩИКА AVANTECH YOU, H139,KD18,KB400,АНТРАЦИТ</t>
  </si>
  <si>
    <t>ПЕРЕДНЯЯ ПАНЕЛЬ ВНУТРЕННЕГО ЯЩИКА AVANTECH YOU, H139,KD18,KB450,АНТРАЦИТ</t>
  </si>
  <si>
    <t>ПЕРЕДНЯЯ ПАНЕЛЬ ВНУТРЕННЕГО ЯЩИКА AVANTECH YOU, H139,KD18,KB500,АНТРАЦИТ</t>
  </si>
  <si>
    <t>ПЕРЕДНЯЯ ПАНЕЛЬ ВНУТРЕННЕГО ЯЩИКА AVANTECH YOU, H139,KD18,KB600,АНТРАЦИТ</t>
  </si>
  <si>
    <t>ПЕРЕДНЯЯ ПАНЕЛЬ ВНУТРЕННЕГО ЯЩИКА AVANTECH YOU, H139,KD18,KB800,АНТРАЦИТ</t>
  </si>
  <si>
    <t>ПЕРЕДНЯЯ ПАНЕЛЬ ВНУТРЕННЕГО ЯЩИКА AVANTECH YOU, H139,KD18,KB900,АНТРАЦИТ</t>
  </si>
  <si>
    <t>ПЕРЕДНЯЯ ПАНЕЛЬ ВНУТРЕННЕГО ЯЩИКА AVANTECH YOU, H139,KD18,KB1000,АНТРАЦИТ</t>
  </si>
  <si>
    <t>ПЕРЕДНЯЯ ПАНЕЛЬ ВНУТРЕННЕГО ЯЩИКА AVANTECH YOU, H139,KD18,KB1200,АНТРАЦИТ</t>
  </si>
  <si>
    <t>ПЕРЕДНЯЯ ПАНЕЛЬ ВНУТРЕННЕГО КОРОБА AVANTECH YOU, H187,KD16,KB300,АНТРАЦИТ</t>
  </si>
  <si>
    <t>ПЕРЕДНЯЯ ПАНЕЛЬ ВНУТРЕННЕГО КОРОБА AVANTECH YOU, H187,KD16,KB400,АНТРАЦИТ</t>
  </si>
  <si>
    <t>ПЕРЕДНЯЯ ПАНЕЛЬ ВНУТРЕННЕГО КОРОБА AVANTECH YOU, H187,KD16,KB450,АНТРАЦИТ</t>
  </si>
  <si>
    <t>ПЕРЕДНЯЯ ПАНЕЛЬ ВНУТРЕННЕГО КОРОБА AVANTECH YOU, H187,KD16,KB500,АНТРАЦИТ</t>
  </si>
  <si>
    <t>ПЕРЕДНЯЯ ПАНЕЛЬ ВНУТРЕННЕГО КОРОБА AVANTECH YOU, H187,KD16,KB600,АНТРАЦИТ</t>
  </si>
  <si>
    <t>ПЕРЕДНЯЯ ПАНЕЛЬ ВНУТРЕННЕГО КОРОБА AVANTECH YOU, H187,KD16,KB800,АНТРАЦИТ</t>
  </si>
  <si>
    <t>ПЕРЕДНЯЯ ПАНЕЛЬ ВНУТРЕННЕГО КОРОБА AVANTECH YOU, H187,KD16,KB900,АНТРАЦИТ</t>
  </si>
  <si>
    <t>ПЕРЕДНЯЯ ПАНЕЛЬ ВНУТРЕННЕГО КОРОБА AVANTECH YOU, H187,KD16,KB1000,АНТРАЦИТ</t>
  </si>
  <si>
    <t>ПЕРЕДНЯЯ ПАНЕЛЬ ВНУТРЕННЕГО КОРОБА AVANTECH YOU, H187,KD16,KB1200,АНТРАЦИТ</t>
  </si>
  <si>
    <t>ПЕРЕДНЯЯ ПАНЕЛЬ ВНУТРЕННЕГО КОРОБА AVANTECH YOU, H187,KD18,KB300,АНТРАЦИТ</t>
  </si>
  <si>
    <t>ПЕРЕДНЯЯ ПАНЕЛЬ ВНУТРЕННЕГО КОРОБА AVANTECH YOU, H187,KD18,KB400,АНТРАЦИТ</t>
  </si>
  <si>
    <t>ПЕРЕДНЯЯ ПАНЕЛЬ ВНУТРЕННЕГО КОРОБА AVANTECH YOU, H187,KD18,KB450,АНТРАЦИТ</t>
  </si>
  <si>
    <t>ПЕРЕДНЯЯ ПАНЕЛЬ ВНУТРЕННЕГО КОРОБА AVANTECH YOU, H187,KD18,KB500,АНТРАЦИТ</t>
  </si>
  <si>
    <t>ПЕРЕДНЯЯ ПАНЕЛЬ ВНУТРЕННЕГО КОРОБА AVANTECH YOU, H187,KD18,KB600,АНТРАЦИТ</t>
  </si>
  <si>
    <t>ПЕРЕДНЯЯ ПАНЕЛЬ ВНУТРЕННЕГО КОРОБА AVANTECH YOU, H187,KD18,KB800,АНТРАЦИТ</t>
  </si>
  <si>
    <t>ПЕРЕДНЯЯ ПАНЕЛЬ ВНУТРЕННЕГО КОРОБА AVANTECH YOU, H187,KD18,KB900,АНТРАЦИТ</t>
  </si>
  <si>
    <t>ПЕРЕДНЯЯ ПАНЕЛЬ ВНУТРЕННЕГО КОРОБА AVANTECH YOU, H187,KD18,KB1000,АНТРАЦИТ</t>
  </si>
  <si>
    <t>ПЕРЕДНЯЯ ПАНЕЛЬ ВНУТРЕННЕГО КОРОБА AVANTECH YOU, H187,KD18,KB1200,АНТРАЦИТ</t>
  </si>
  <si>
    <t>ПЕРЕДНЯЯ ПАНЕЛЬ ВНУТРЕННЕГО КОРОБА AVANTECH YOU INLAY, H187,KD16,KB300,АНТРАЦИТ</t>
  </si>
  <si>
    <t>ПЕРЕДНЯЯ ПАНЕЛЬ ВНУТРЕННЕГО КОРОБА AVANTECH YOU INLAY, H187,KD16,KB400,АНТРАЦИТ</t>
  </si>
  <si>
    <t>ПЕРЕДНЯЯ ПАНЕЛЬ ВНУТРЕННЕГО КОРОБА AVANTECH YOU INLAY, H187,KD16,KB450,АНТРАЦИТ</t>
  </si>
  <si>
    <t>ПЕРЕДНЯЯ ПАНЕЛЬ ВНУТРЕННЕГО КОРОБА AVANTECH YOU INLAY, H187,KD16,KB500,АНТРАЦИТ</t>
  </si>
  <si>
    <t>ПЕРЕДНЯЯ ПАНЕЛЬ ВНУТРЕННЕГО КОРОБА AVANTECH YOU INLAY, H187,KD16,KB600,АНТРАЦИТ</t>
  </si>
  <si>
    <t>ПЕРЕДНЯЯ ПАНЕЛЬ ВНУТРЕННЕГО КОРОБА AVANTECH YOU INLAY, H187,KD16,KB800,АНТРАЦИТ</t>
  </si>
  <si>
    <t>ПЕРЕДНЯЯ ПАНЕЛЬ ВНУТРЕННЕГО КОРОБА AVANTECH YOU INLAY, H187,KD16,KB900,АНТРАЦИТ</t>
  </si>
  <si>
    <t>ПЕРЕДНЯЯ ПАНЕЛЬ ВНУТРЕННЕГО КОРОБА AVANTECH YOU INLAY, H187,KD16,KB1000,АНТРАЦИТ</t>
  </si>
  <si>
    <t>ПЕРЕДНЯЯ ПАНЕЛЬ ВНУТРЕННЕГО КОРОБА AVANTECH YOU INLAY, H187,KD16,KB1200,АНТРАЦИТ</t>
  </si>
  <si>
    <t>ПЕРЕДНЯЯ ПАНЕЛЬ ВНУТРЕННЕГО КОРОБА AVANTECH YOU INLAY, H187,KD18,KB300,АНТРАЦИТ</t>
  </si>
  <si>
    <t>ПЕРЕДНЯЯ ПАНЕЛЬ ВНУТРЕННЕГО КОРОБА AVANTECH YOU INLAY, H187,KD18,KB400,АНТРАЦИТ</t>
  </si>
  <si>
    <t>ПЕРЕДНЯЯ ПАНЕЛЬ ВНУТРЕННЕГО КОРОБА AVANTECH YOU INLAY, H187,KD18,KB450,АНТРАЦИТ</t>
  </si>
  <si>
    <t>ПЕРЕДНЯЯ ПАНЕЛЬ ВНУТРЕННЕГО КОРОБА AVANTECH YOU INLAY, H187,KD18,KB500,АНТРАЦИТ</t>
  </si>
  <si>
    <t>ПЕРЕДНЯЯ ПАНЕЛЬ ВНУТРЕННЕГО КОРОБА AVANTECH YOU INLAY, H187,KD18,KB600,АНТРАЦИТ</t>
  </si>
  <si>
    <t>ПЕРЕДНЯЯ ПАНЕЛЬ ВНУТРЕННЕГО КОРОБА AVANTECH YOU INLAY, H187,KD18,KB800,АНТРАЦИТ</t>
  </si>
  <si>
    <t>ПЕРЕДНЯЯ ПАНЕЛЬ ВНУТРЕННЕГО КОРОБА AVANTECH YOU INLAY, H187,KD18,KB900,АНТРАЦИТ</t>
  </si>
  <si>
    <t>ПЕРЕДНЯЯ ПАНЕЛЬ ВНУТРЕННЕГО КОРОБА AVANTECH YOU INLAY, H187,KD18,KB1000,АНТРАЦИТ</t>
  </si>
  <si>
    <t>ПЕРЕДНЯЯ ПАНЕЛЬ ВНУТРЕННЕГО КОРОБА AVANTECH YOU INLAY, H187,KD18,KB1200,АНТРАЦИТ</t>
  </si>
  <si>
    <t>ПРОФИЛЬ ДЛЯ ПЕРЕДНЕЙ ПАНЕЛИ ВНУТРЕННЕГО КОРОБА AVANTECH YOU,H187,L2000,АНТРАЦИТ</t>
  </si>
  <si>
    <t>КОМПЛЕКТ СОЕДИНИТЕЛЕЙ ПЕРЕДНЕЙ ПАНЕЛИ ВНУТР. КОРОБА AVANTECH YOU,H187,АНТРАЦИТ</t>
  </si>
  <si>
    <t>КОМПЛЕКТ СОЕДИНИТЕЛЕЙ ПЕРЕДНЕЙ ПАНЕЛИ ВНУТР. КОРОБА AVANTECH YOU INLAY,H187,АНТРАЦИТ</t>
  </si>
  <si>
    <t>ЗАГЛУШКА НА БОКОВИНУ AVANTECH YOU,С ЛОГОТИПОМ HETTICH, АНТРАЦИТ</t>
  </si>
  <si>
    <t>U-ОБРАЗНАЯ СТЕНКА ДЛЯ ЯЩИКА ПОД МОЙКУ,СТАЛЬ,АНТРАЦИТ</t>
  </si>
  <si>
    <t>П-ОБРАЗНАЯ СТЕНКА ДЛЯ ЯЩИКА ПОД МОЙКУ,СТАЛЬ,АНТРАЦИТ</t>
  </si>
  <si>
    <t>СОЕДИНИТЕЛЬ ПЕРЕДНЕЙ ПАНЕЛИ AVANTECH YOU,H77,ПОД ПРИКРУЧИВАНИЕ</t>
  </si>
  <si>
    <t>СОЕДИНИТЕЛЬ ПЕРЕДНЕЙ ПАНЕЛИ AVANTECH YOU,H77,ПОД ЗАПРЕССОВКУ</t>
  </si>
  <si>
    <t>СТАБИЛИЗАТОР ЗАДНЕЙ СТЕНКИ AVANTECH YOU,ПЛАСТИК</t>
  </si>
  <si>
    <t>УНИВ. УГОЛОК, 31Х31 ММ, СТ. (СТАБИЛИЗАТОР ЗАДНЕЙ СТЕНКИ AVANTECH YOU,H77,ПЛАСТИК)</t>
  </si>
  <si>
    <t>СОЕДИНИТЕЛЬ ПЕРЕДНЕЙ ПАНЕЛИ AVANTECH YOU,H101,ПОД ПРИКРУЧИВАНИЕ</t>
  </si>
  <si>
    <t>СОЕДИНИТЕЛЬ ПЕРЕДНЕЙ ПАНЕЛИ AVANTECH YOU,H101,ПОД ЗАПРЕССОВКУ</t>
  </si>
  <si>
    <t>ДИЗАЙН-ПРОФИЛЬ AVANTECH YOU, NL270,СЕРЕБРИСТЫЙ</t>
  </si>
  <si>
    <t>ДИЗАЙН-ПРОФИЛЬ AVANTECH YOU, NL300,СЕРЕБРИСТЫЙ</t>
  </si>
  <si>
    <t>ДИЗАЙН-ПРОФИЛЬ AVANTECH YOU, NL350,СЕРЕБРИСТЫЙ</t>
  </si>
  <si>
    <t>ДИЗАЙН-ПРОФИЛЬ AVANTECH YOU, NL400,СЕРЕБРИСТЫЙ</t>
  </si>
  <si>
    <t>ДИЗАЙН-ПРОФИЛЬ AVANTECH YOU, NL450,СЕРЕБРИСТЫЙ</t>
  </si>
  <si>
    <t>ДИЗАЙН-ПРОФИЛЬ AVANTECH YOU, NL500,СЕРЕБРИСТЫЙ</t>
  </si>
  <si>
    <t>ДИЗАЙН-ПРОФИЛЬ AVANTECH YOU, NL550,СЕРЕБРИСТЫЙ</t>
  </si>
  <si>
    <t>ДИЗАЙН-ПРОФИЛЬ AVANTECH YOU, NL600,СЕРЕБРИСТЫЙ</t>
  </si>
  <si>
    <t>ДИЗАЙН-ПРОФИЛЬ AVANTECH YOU, NL650,СЕРЕБРИСТЫЙ</t>
  </si>
  <si>
    <t>ДИЗАЙН-ПРОФИЛЬ AVANTECH YOU, NL270,БЕЛЫЙ</t>
  </si>
  <si>
    <t>ДИЗАЙН-ПРОФИЛЬ AVANTECH YOU, NL300,БЕЛЫЙ</t>
  </si>
  <si>
    <t>ДИЗАЙН-ПРОФИЛЬ AVANTECH YOU, NL350,БЕЛЫЙ</t>
  </si>
  <si>
    <t>ДИЗАЙН-ПРОФИЛЬ AVANTECH YOU, NL400,БЕЛЫЙ</t>
  </si>
  <si>
    <t>ДИЗАЙН-ПРОФИЛЬ AVANTECH YOU, NL450,БЕЛЫЙ</t>
  </si>
  <si>
    <t>ДИЗАЙН-ПРОФИЛЬ AVANTECH YOU, NL500,БЕЛЫЙ</t>
  </si>
  <si>
    <t>ДИЗАЙН-ПРОФИЛЬ AVANTECH YOU, NL550,БЕЛЫЙ</t>
  </si>
  <si>
    <t>ДИЗАЙН-ПРОФИЛЬ AVANTECH YOU, NL600,БЕЛЫЙ</t>
  </si>
  <si>
    <t>ДИЗАЙН-ПРОФИЛЬ AVANTECH YOU, NL650,БЕЛЫЙ</t>
  </si>
  <si>
    <t>ДИЗАЙН-ПРОФИЛЬ AVANTECH YOU, NL270,АНТРАЦИТ</t>
  </si>
  <si>
    <t>ДИЗАЙН-ПРОФИЛЬ AVANTECH YOU, NL300,АНТРАЦИТ</t>
  </si>
  <si>
    <t>ДИЗАЙН-ПРОФИЛЬ AVANTECH YOU, NL350,АНТРАЦИТ</t>
  </si>
  <si>
    <t>ДИЗАЙН-ПРОФИЛЬ AVANTECH YOU, NL400,АНТРАЦИТ</t>
  </si>
  <si>
    <t>ДИЗАЙН-ПРОФИЛЬ AVANTECH YOU, NL450,АНТРАЦИТ</t>
  </si>
  <si>
    <t>ДИЗАЙН-ПРОФИЛЬ AVANTECH YOU, NL500,АНТРАЦИТ</t>
  </si>
  <si>
    <t>ДИЗАЙН-ПРОФИЛЬ AVANTECH YOU, NL550,АНТРАЦИТ</t>
  </si>
  <si>
    <t>ДИЗАЙН-ПРОФИЛЬ AVANTECH YOU, NL600,АНТРАЦИТ</t>
  </si>
  <si>
    <t>ДИЗАЙН-ПРОФИЛЬ AVANTECH YOU, NL650,АНТРАЦИТ</t>
  </si>
  <si>
    <t>ДИЗАЙН-ПРОФИЛЬ AVANTECH YOU, NL270,ПОД АЛЮМИНИЙ</t>
  </si>
  <si>
    <t>ДИЗАЙН-ПРОФИЛЬ AVANTECH YOU, NL300,ПОД АЛЮМИНИЙ</t>
  </si>
  <si>
    <t>ДИЗАЙН-ПРОФИЛЬ AVANTECH YOU, NL350,ПОД АЛЮМИНИЙ</t>
  </si>
  <si>
    <t>ДИЗАЙН-ПРОФИЛЬ AVANTECH YOU, NL400,ПОД АЛЮМИНИЙ</t>
  </si>
  <si>
    <t>ДИЗАЙН-ПРОФИЛЬ AVANTECH YOU, NL450,ПОД АЛЮМИНИЙ</t>
  </si>
  <si>
    <t>ДИЗАЙН-ПРОФИЛЬ AVANTECH YOU, NL500,ПОД АЛЮМИНИЙ</t>
  </si>
  <si>
    <t>ДИЗАЙН-ПРОФИЛЬ AVANTECH YOU, NL550,ПОД АЛЮМИНИЙ</t>
  </si>
  <si>
    <t>ДИЗАЙН-ПРОФИЛЬ AVANTECH YOU, NL600,ПОД АЛЮМИНИЙ</t>
  </si>
  <si>
    <t>ДИЗАЙН-ПРОФИЛЬ AVANTECH YOU, NL650,ПОД АЛЮМИНИЙ</t>
  </si>
  <si>
    <t>ДИЗАЙН-ПРОФИЛЬ AVANTECH YOU, NL270,ПОД НЕРЖАВЕЮЩУЮ СТАЛЬ</t>
  </si>
  <si>
    <t>ДИЗАЙН-ПРОФИЛЬ AVANTECH YOU, NL300,ПОД НЕРЖАВЕЮЩУЮ СТАЛЬ</t>
  </si>
  <si>
    <t>ДИЗАЙН-ПРОФИЛЬ AVANTECH YOU, NL350,ПОД НЕРЖАВЕЮЩУЮ СТАЛЬ</t>
  </si>
  <si>
    <t>ДИЗАЙН-ПРОФИЛЬ AVANTECH YOU, NL400,ПОД НЕРЖАВЕЮЩУЮ СТАЛЬ</t>
  </si>
  <si>
    <t>ДИЗАЙН-ПРОФИЛЬ AVANTECH YOU, NL450,ПОД НЕРЖАВЕЮЩУЮ СТАЛЬ</t>
  </si>
  <si>
    <t>ДИЗАЙН-ПРОФИЛЬ AVANTECH YOU, NL500,ПОД НЕРЖАВЕЮЩУЮ СТАЛЬ</t>
  </si>
  <si>
    <t>ДИЗАЙН-ПРОФИЛЬ AVANTECH YOU, NL550,ПОД НЕРЖАВЕЮЩУЮ СТАЛЬ</t>
  </si>
  <si>
    <t>ДИЗАЙН-ПРОФИЛЬ AVANTECH YOU, NL600,ПОД НЕРЖАВЕЮЩУЮ СТАЛЬ</t>
  </si>
  <si>
    <t>ДИЗАЙН-ПРОФИЛЬ AVANTECH YOU, NL650,ПОД НЕРЖАВЕЮЩУЮ СТАЛЬ</t>
  </si>
  <si>
    <t>ДИЗАЙН-ПРОФИЛЬ AVANTECH YOU, NL270,ПОД ХРОМ</t>
  </si>
  <si>
    <t>ДИЗАЙН-ПРОФИЛЬ AVANTECH YOU, NL300,ПОД ХРОМ</t>
  </si>
  <si>
    <t>ДИЗАЙН-ПРОФИЛЬ AVANTECH YOU, NL350,ПОД ХРОМ</t>
  </si>
  <si>
    <t>ДИЗАЙН-ПРОФИЛЬ AVANTECH YOU, NL400,ПОД ХРОМ</t>
  </si>
  <si>
    <t>ДИЗАЙН-ПРОФИЛЬ AVANTECH YOU, NL450,ПОД ХРОМ</t>
  </si>
  <si>
    <t>ДИЗАЙН-ПРОФИЛЬ AVANTECH YOU, NL500,ПОД ХРОМ</t>
  </si>
  <si>
    <t>ДИЗАЙН-ПРОФИЛЬ AVANTECH YOU, NL550,ПОД ХРОМ</t>
  </si>
  <si>
    <t>ДИЗАЙН-ПРОФИЛЬ AVANTECH YOU, NL600,ПОД ХРОМ</t>
  </si>
  <si>
    <t>ДИЗАЙН-ПРОФИЛЬ AVANTECH YOU, NL650,ПОД ХРОМ</t>
  </si>
  <si>
    <t>ДИЗАЙН-ПРОФИЛЬ AVANTECH YOU, NL270,ПОД ДУБ</t>
  </si>
  <si>
    <t>ДИЗАЙН-ПРОФИЛЬ AVANTECH YOU, NL300,ПОД ДУБ</t>
  </si>
  <si>
    <t>ДИЗАЙН-ПРОФИЛЬ AVANTECH YOU, NL350,ПОД ДУБ</t>
  </si>
  <si>
    <t>ДИЗАЙН-ПРОФИЛЬ AVANTECH YOU, NL400,ПОД ДУБ</t>
  </si>
  <si>
    <t>ДИЗАЙН-ПРОФИЛЬ AVANTECH YOU, NL450,ПОД ДУБ</t>
  </si>
  <si>
    <t>ДИЗАЙН-ПРОФИЛЬ AVANTECH YOU, NL500,ПОД ДУБ</t>
  </si>
  <si>
    <t>ДИЗАЙН-ПРОФИЛЬ AVANTECH YOU, NL550,ПОД ДУБ</t>
  </si>
  <si>
    <t>ДИЗАЙН-ПРОФИЛЬ AVANTECH YOU, NL600,ПОД ДУБ</t>
  </si>
  <si>
    <t>ДИЗАЙН-ПРОФИЛЬ AVANTECH YOU, NL650,ПОД ДУБ</t>
  </si>
  <si>
    <t>ДИЗАЙН-ПРОФИЛЬ AVANTECH YOU, NL270,ПОД ОРЕХ</t>
  </si>
  <si>
    <t>ДИЗАЙН-ПРОФИЛЬ AVANTECH YOU, NL300,ПОД ОРЕХ</t>
  </si>
  <si>
    <t>ДИЗАЙН-ПРОФИЛЬ AVANTECH YOU, NL350,ПОД ОРЕХ</t>
  </si>
  <si>
    <t>ДИЗАЙН-ПРОФИЛЬ AVANTECH YOU, NL400,ПОД ОРЕХ</t>
  </si>
  <si>
    <t>ДИЗАЙН-ПРОФИЛЬ AVANTECH YOU, NL450,ПОД ОРЕХ</t>
  </si>
  <si>
    <t>ДИЗАЙН-ПРОФИЛЬ AVANTECH YOU, NL500,ПОД ОРЕХ</t>
  </si>
  <si>
    <t>ДИЗАЙН-ПРОФИЛЬ AVANTECH YOU, NL550,ПОД ОРЕХ</t>
  </si>
  <si>
    <t>ДИЗАЙН-ПРОФИЛЬ AVANTECH YOU, NL600,ПОД ОРЕХ</t>
  </si>
  <si>
    <t>ДИЗАЙН-ПРОФИЛЬ AVANTECH YOU, NL650,ПОД ОРЕХ</t>
  </si>
  <si>
    <t>СОЕДИНИТЕЛЬ ПЕРЕДНЕЙ ПАНЕЛИ AVANTECH YOU,H139,ПОД ПРИКРУЧИВАНИЕ</t>
  </si>
  <si>
    <t>СОЕДИНИТЕЛЬ ПЕРЕДНЕЙ ПАНЕЛИ AVANTECH YOU,H139,ПОД ЗАПРЕССОВКУ</t>
  </si>
  <si>
    <t>СОЕДИНИТЕЛЬ ПЕРЕДНЕЙ ПАНЕЛИ AVANTECH YOU,H187/251,ПОД ПРИКРУЧИВАНИЕ</t>
  </si>
  <si>
    <t>СОЕДИНИТЕЛЬ ПЕРЕДНЕЙ ПАНЕЛИ AVANTECH YOU,H187/251,ПОД ЗАПРЕССОВКУ</t>
  </si>
  <si>
    <t>СОЕДИНИТЕЛЬ ПЕРЕДНЕЙ ПАНЕЛИ AVANTECH YOU,СТАБИЛИЗАТОР, H251,ПОД ПРИКРУЧИВАНИЕ</t>
  </si>
  <si>
    <t>СОЕДИНИТЕЛЬ ПЕРЕДНЕЙ ПАНЕЛИ AVANTECH YOU,СТАБИЛИЗАТОР, H251,ПОД ЗАПРЕССОВКУ</t>
  </si>
  <si>
    <t>СОЕДИНИТЕЛЬ ПЕРЕДНЕЙ ПАНЕЛИ AVANTECH YOU INLAY,H187,ПОД ПРИКРУЧИВАНИЕ</t>
  </si>
  <si>
    <t>СОЕДИНИТЕЛЬ ПЕРЕДНЕЙ ПАНЕЛИ AVANTECH YOU INLAY,H187,ПОД ЗАПРЕССОВКУ</t>
  </si>
  <si>
    <t>СТАБИЛИЗАТОР ПЕРЕДНЕЙ ПАНЕЛИ</t>
  </si>
  <si>
    <t>АДАПТЕР ДЛЯ БОКОВИНЫ ЯЩИКА AVANTECH YOU INLAY ДЛЯ ВСТАВКИ 8 ММ</t>
  </si>
  <si>
    <t>СТАБИЛИЗАТОР ПЕРЕДНЕЙ ПАНЕЛИ ВНУТРЕННЕГО ЯЩИКА AVANTECH YOU</t>
  </si>
  <si>
    <t>АДАПТЕР ДЛЯ ПЕРЕДНЕЙ ПАНЕЛИ ВНУТРЕННЕГО КОРОБА AVANTECH YOU ТОЛЩИНОЙ 8 ММ</t>
  </si>
  <si>
    <t>НАКЛАДКА DESIGNCAPE ДЛЯ AVANTECH YOU,H101,L2000, ПОД АЛЮМИНИЙ</t>
  </si>
  <si>
    <t>НАКЛАДКА DESIGNCAPE ДЛЯ AVANTECH YOU,H187,L2000, ПОД АЛЮМИНИЙ</t>
  </si>
  <si>
    <t>НАКЛАДКА DESIGNCAPE ДЛЯ AVANTECH YOU,H101,L2000, ПОД НЕРЖАВЕЮЩУЮ СТАЛЬ</t>
  </si>
  <si>
    <t>НАКЛАДКА DESIGNCAPE ДЛЯ AVANTECH YOU,H187,L2000, ПОД НЕРЖАВЕЮЩУЮ СТАЛЬ</t>
  </si>
  <si>
    <t>ДИЗАЙН-ПРОФИЛЬ AVANTECH YOU, L2000</t>
  </si>
  <si>
    <t>КОМПЛЕКТ СОЕДИНИТЕЛЕЙ ДЛЯ ТОНКОЙ ПЕРЕДНЕЙ ПАНЕЛИ ЯЩИКА AVANTECH YOU</t>
  </si>
  <si>
    <t>ВИНТ С ПОТАЙНОЙ ГОЛОВКОЙ ДЛЯ ЧАШКИ,D3,5Х16,НИКЕЛИРОВАННЫЙ</t>
  </si>
  <si>
    <t>АДАПТЕР ДЛЯ МУЛЬТИСИНХРОНИЗАЦИИ ACTRO YOU</t>
  </si>
  <si>
    <t>ГИБКИЙ АДАПТЕР ДЛЯ СИНХРОНИЗАЦИИ ACTRO YOU</t>
  </si>
  <si>
    <t>КОМПЛЕКТ ДЛЯ СИНХРОНИЗАЦИИ PUSH TO OPEN SILENT ДЛЯ ACTRO YOU ПОД МОЙКУ</t>
  </si>
  <si>
    <t>ОРГАНИЗАЦИЯ ORGATRAY 440 ДЛЯ INNOTECH ATIRA,ARCITECH, T370-440,B175-200,СЕРАЯ</t>
  </si>
  <si>
    <t>ОРГАНИЗАЦИЯ ORGATRAY 440 ДЛЯ INNOTECH ATIRA,ARCITECH, T370-440,B201-250,СЕРАЯ</t>
  </si>
  <si>
    <t>ОРГАНИЗАЦИЯ ORGATRAY 440 ДЛЯ INNOTECH ATIRA,ARCITECH, T370-440,B251-300,СЕРАЯ</t>
  </si>
  <si>
    <t>ОРГАНИЗАЦИЯ ORGATRAY 440 ДЛЯ INNOTECH ATIRA,ARCITECH, T370-440,B301-350,СЕРАЯ</t>
  </si>
  <si>
    <t>ОРГАНИЗАЦИЯ ORGATRAY 440 ДЛЯ INNOTECH ATIRA,ARCITECH, T370-440,B351-400,СЕРАЯ</t>
  </si>
  <si>
    <t>ОРГАНИЗАЦИЯ ORGATRAY 440 ДЛЯ INNOTECH ATIRA,ARCITECH, T370-440,B401-450,СЕРАЯ</t>
  </si>
  <si>
    <t>ОРГАНИЗАЦИЯ ORGATRAY 440 ДЛЯ INNOTECH ATIRA,ARCITECH, T370-440,B451-500,СЕРАЯ</t>
  </si>
  <si>
    <t>ОРГАНИЗАЦИЯ ORGATRAY 440 ДЛЯ INNOTECH ATIRA,ARCITECH, T370-440,B501-600,СЕРАЯ</t>
  </si>
  <si>
    <t>ОРГАНИЗАЦИЯ ORGATRAY 440 ДЛЯ INNOTECH ATIRA,ARCITECH, T370-440,B701-800,СЕРАЯ</t>
  </si>
  <si>
    <t>ОРГАНИЗАЦИЯ ORGATRAY 440 ДЛЯ INNOTECH ATIRA,ARCITECH, T370-440,B801-900,СЕРАЯ</t>
  </si>
  <si>
    <t>ОРГАНИЗАЦИЯ ORGATRAY 440 ДЛЯ INNOTECH ATIRA,ARCITECH, T370-440,B1091-1150,СЕРАЯ</t>
  </si>
  <si>
    <t>ОРГАНИЗАЦИЯ ORGATRAY 440 ДЛЯ INNOTECH ATIRA,ARCITECH, T441-520,B175-200,СЕРАЯ</t>
  </si>
  <si>
    <t>ОРГАНИЗАЦИЯ ORGATRAY 440 ДЛЯ INNOTECH ATIRA,ARCITECH, T441-520,B201-250,СЕРАЯ</t>
  </si>
  <si>
    <t>ОРГАНИЗАЦИЯ ORGATRAY 440 ДЛЯ INNOTECH ATIRA,ARCITECH, T441-520,B251-300,СЕРАЯ</t>
  </si>
  <si>
    <t>ОРГАНИЗАЦИЯ ORGATRAY 440 ДЛЯ INNOTECH ATIRA,ARCITECH, T441-520,B301-350,СЕРАЯ</t>
  </si>
  <si>
    <t>ОРГАНИЗАЦИЯ ORGATRAY 440 ДЛЯ INNOTECH ATIRA,ARCITECH, T441-520,B351-400,СЕРАЯ</t>
  </si>
  <si>
    <t>ОРГАНИЗАЦИЯ ORGATRAY 440 ДЛЯ INNOTECH ATIRA,ARCITECH, T441-520,B401-450,СЕРАЯ</t>
  </si>
  <si>
    <t>ОРГАНИЗАЦИЯ ORGATRAY 440 ДЛЯ INNOTECH ATIRA,ARCITECH, T441-520,B451-500,СЕРАЯ</t>
  </si>
  <si>
    <t>ОРГАНИЗАЦИЯ ORGATRAY 440 ДЛЯ INNOTECH ATIRA,ARCITECH, T441-520,B501-600,СЕРАЯ</t>
  </si>
  <si>
    <t>ОРГАНИЗАЦИЯ ORGATRAY 440 ДЛЯ INNOTECH ATIRA,ARCITECH, T441-520,B701-800,СЕРАЯ</t>
  </si>
  <si>
    <t>ОРГАНИЗАЦИЯ ORGATRAY 440 ДЛЯ INNOTECH ATIRA,ARCITECH, T441-520,B801-900,СЕРАЯ</t>
  </si>
  <si>
    <t>ОРГАНИЗАЦИЯ ORGATRAY 440 ДЛЯ INNOTECH ATIRA,ARCITECH, T441-520,B901-1000,СЕРАЯ</t>
  </si>
  <si>
    <t>ОРГАНИЗАЦИЯ ORGATRAY 440 ДЛЯ INNOTECH ATIRA,ARCITECH, T441-520,B1091-1150,СЕРАЯ</t>
  </si>
  <si>
    <t>ОРГАНИЗАЦИЯ ORGATRAY 440 ДЛЯ INNOTECH ATIRA,ARCITECH, T370-440,B175-200,БЕЛАЯ</t>
  </si>
  <si>
    <t>ОРГАНИЗАЦИЯ ORGATRAY 440 ДЛЯ INNOTECH ATIRA,ARCITECH, T370-440,B201-250,БЕЛАЯ</t>
  </si>
  <si>
    <t>ОРГАНИЗАЦИЯ ORGATRAY 440 ДЛЯ INNOTECH ATIRA,ARCITECH, T370-440,B251-300,БЕЛАЯ</t>
  </si>
  <si>
    <t>ОРГАНИЗАЦИЯ ORGATRAY 440 ДЛЯ INNOTECH ATIRA,ARCITECH, T370-440,B301-350,БЕЛАЯ</t>
  </si>
  <si>
    <t>ОРГАНИЗАЦИЯ ORGATRAY 440 ДЛЯ INNOTECH ATIRA,ARCITECH, T370-440,B351-400,БЕЛАЯ</t>
  </si>
  <si>
    <t>ОРГАНИЗАЦИЯ ORGATRAY 440 ДЛЯ INNOTECH ATIRA,ARCITECH, T370-440,B401-450,БЕЛАЯ</t>
  </si>
  <si>
    <t>ОРГАНИЗАЦИЯ ORGATRAY 440 ДЛЯ INNOTECH ATIRA,ARCITECH, T370-440,B451-500,БЕЛАЯ</t>
  </si>
  <si>
    <t>ОРГАНИЗАЦИЯ ORGATRAY 440 ДЛЯ INNOTECH ATIRA,ARCITECH, T370-440,B501-600,БЕЛАЯ</t>
  </si>
  <si>
    <t>ОРГАНИЗАЦИЯ ORGATRAY 440 ДЛЯ INNOTECH ATIRA,ARCITECH, T370-440,B701-800,БЕЛАЯ</t>
  </si>
  <si>
    <t>ОРГАНИЗАЦИЯ ORGATRAY 440 ДЛЯ INNOTECH ATIRA,ARCITECH, T370-440,B801-900,БЕЛАЯ</t>
  </si>
  <si>
    <t>ОРГАНИЗАЦИЯ ORGATRAY 440 ДЛЯ INNOTECH ATIRA,ARCITECH, T370-440,B1091-1150,БЕЛАЯ</t>
  </si>
  <si>
    <t>ОРГАНИЗАЦИЯ ORGATRAY 440 ДЛЯ INNOTECH ATIRA,ARCITECH, T441-520,B175-200,БЕЛАЯ</t>
  </si>
  <si>
    <t>ОРГАНИЗАЦИЯ ORGATRAY 440 ДЛЯ INNOTECH ATIRA,ARCITECH, T441-520,B201-250,БЕЛАЯ</t>
  </si>
  <si>
    <t>ОРГАНИЗАЦИЯ ORGATRAY 440 ДЛЯ INNOTECH ATIRA,ARCITECH, T441-520,B251-300,БЕЛАЯ</t>
  </si>
  <si>
    <t>ОРГАНИЗАЦИЯ ORGATRAY 440 ДЛЯ INNOTECH ATIRA,ARCITECH, T441-520,B301-350,БЕЛАЯ</t>
  </si>
  <si>
    <t>ОРГАНИЗАЦИЯ ORGATRAY 440 ДЛЯ INNOTECH ATIRA,ARCITECH, T441-520,B351-400,БЕЛАЯ</t>
  </si>
  <si>
    <t>ОРГАНИЗАЦИЯ ORGATRAY 440 ДЛЯ INNOTECH ATIRA,ARCITECH, T441-520,B401-450,БЕЛАЯ</t>
  </si>
  <si>
    <t>ОРГАНИЗАЦИЯ ORGATRAY 440 ДЛЯ INNOTECH ATIRA,ARCITECH, T441-520,B451-500,БЕЛАЯ</t>
  </si>
  <si>
    <t>ОРГАНИЗАЦИЯ ORGATRAY 440 ДЛЯ INNOTECH ATIRA,ARCITECH, T441-520,B501-600,БЕЛАЯ</t>
  </si>
  <si>
    <t>ОРГАНИЗАЦИЯ ORGATRAY 440 ДЛЯ INNOTECH ATIRA,ARCITECH, T441-520,B701-800,БЕЛАЯ</t>
  </si>
  <si>
    <t>ОРГАНИЗАЦИЯ ORGATRAY 440 ДЛЯ INNOTECH ATIRA,ARCITECH, T441-520,B801-900,БЕЛАЯ</t>
  </si>
  <si>
    <t>ОРГАНИЗАЦИЯ ORGATRAY 440 ДЛЯ INNOTECH ATIRA,ARCITECH, T441-520,B1091 - 1150,БЕЛАЯ</t>
  </si>
  <si>
    <t>ОРГАНИЗАЦИЯ ORGATRAY 440 ДЛЯ INNOTECH ATIRA,ARCITECH, T370-440,B175-200,АНТРАЦИТ</t>
  </si>
  <si>
    <t>ОРГАНИЗАЦИЯ ORGATRAY 440 ДЛЯ INNOTECH ATIRA,ARCITECH, T370-440,B201-250,АНТРАЦИТ</t>
  </si>
  <si>
    <t>ОРГАНИЗАЦИЯ ORGATRAY 440 ДЛЯ INNOTECH ATIRA,ARCITECH, T370-440,B251-300,АНТРАЦИТ</t>
  </si>
  <si>
    <t>ОРГАНИЗАЦИЯ ORGATRAY 440 ДЛЯ INNOTECH ATIRA,ARCITECH, T370-440,B3001-350,АНТРАЦИТ</t>
  </si>
  <si>
    <t>ОРГАНИЗАЦИЯ ORGATRAY 440 ДЛЯ INNOTECH ATIRA,ARCITECH, T370-440,B351-400,АНТРАЦИТ</t>
  </si>
  <si>
    <t>ОРГАНИЗАЦИЯ ORGATRAY 440 ДЛЯ INNOTECH ATIRA,ARCITECH, T370-440,B401-450,АНТРАЦИТ</t>
  </si>
  <si>
    <t>ОРГАНИЗАЦИЯ ORGATRAY 440 ДЛЯ INNOTECH ATIRA,ARCITECH, T370-440,B451-500,АНТРАЦИТ</t>
  </si>
  <si>
    <t>ОРГАНИЗАЦИЯ ORGATRAY 440 ДЛЯ INNOTECH ATIRA,ARCITECH, T370-440,B501-600,АНТРАЦИТ</t>
  </si>
  <si>
    <t>ОРГАНИЗАЦИЯ ORGATRAY 440 ДЛЯ INNOTECH ATIRA,ARCITECH, T370-440,B701-800,АНТРАЦИТ</t>
  </si>
  <si>
    <t>ОРГАНИЗАЦИЯ ORGATRAY 440 ДЛЯ INNOTECH ATIRA,ARCITECH, T370-440,B801-900,АНТРАЦИТ</t>
  </si>
  <si>
    <t>ОРГАНИЗАЦИЯ ORGATRAY 440 ДЛЯ INNOTECH ATIRA,ARCITECH, T370-440,B1091-1150,АНТРАЦИТ</t>
  </si>
  <si>
    <t>ОРГАНИЗАЦИЯ ORGATRAY 440 ДЛЯ INNOTECH ATIRA,ARCITECH, T441-520,B175-200,АНТРАЦИТ</t>
  </si>
  <si>
    <t>ОРГАНИЗАЦИЯ ORGATRAY 440 ДЛЯ INNOTECH ATIRA,ARCITECH, T441-520,B201-250,АНТРАЦИТ</t>
  </si>
  <si>
    <t>ОРГАНИЗАЦИЯ ORGATRAY 440 ДЛЯ INNOTECH ATIRA,ARCITECH, T441-520,B251-300,АНТРАЦИТ</t>
  </si>
  <si>
    <t>ОРГАНИЗАЦИЯ ORGATRAY 440 ДЛЯ INNOTECH ATIRA,ARCITECH, T441-520,B301-350,АНТРАЦИТ</t>
  </si>
  <si>
    <t>ОРГАНИЗАЦИЯ ORGATRAY 440 ДЛЯ INNOTECH ATIRA,ARCITECH, T441-520,B351-400,АНТРАЦИТ</t>
  </si>
  <si>
    <t>ОРГАНИЗАЦИЯ ORGATRAY 440 ДЛЯ INNOTECH ATIRA,ARCITECH, T441-520,B401-450,АНТРАЦИТ</t>
  </si>
  <si>
    <t>ОРГАНИЗАЦИЯ ORGATRAY 440 ДЛЯ INNOTECH ATIRA,ARCITECH, T441-520,B451-500,АНТРАЦИТ</t>
  </si>
  <si>
    <t>ОРГАНИЗАЦИЯ ORGATRAY 440 ДЛЯ INNOTECH ATIRA,ARCITECH, T441-520,B501-600,АНТРАЦИТ</t>
  </si>
  <si>
    <t>ОРГАНИЗАЦИЯ ORGATRAY 440 ДЛЯ INNOTECH ATIRA,ARCITECH, T441-520,B701-800,АНТРАЦИТ</t>
  </si>
  <si>
    <t>ОРГАНИЗАЦИЯ ORGATRAY 440 ДЛЯ INNOTECH ATIRA,ARCITECH, T441-520,B801-900,АНТРАЦИТ</t>
  </si>
  <si>
    <t>ОРГАНИЗАЦИЯ ORGATRAY 440 ДЛЯ INNOTECH ATIRA,ARCITECH, T441-520,B1091-1150,АНТРАЦИТ</t>
  </si>
  <si>
    <t>ДЕРЖАТЕЛЬ ДЛЯ НОЖЕЙ ORGATRAY 440 ДЛЯ INNOTECH ATIRA, ARCITECH,БУК</t>
  </si>
  <si>
    <t>ДЕРЖАТЕЛЬ ДЛЯ СПЕЦИЙ Ø53 ММ ORGATRAY 440 ДЛЯ INNOTECH ATIRA,ARCITECH,БУК</t>
  </si>
  <si>
    <t>ДЕРЖАТЕЛЬ ДЛЯ СПЕЦИЙ ORGATRAY 440 ДЛЯ INNOTECH ATIRA, ARCITECH,ГОРИЗОНТАЛЬНЫЙ,ДУБ</t>
  </si>
  <si>
    <t>ЛОТОК ДЛЯ СТОЛОВЫХ ПРИБОРОВ ORGATRAY 270, NL450</t>
  </si>
  <si>
    <t>ЛОТОК ДЛЯ СТОЛОВЫХ ПРИБОРОВ ORGATRAY 270, NL500</t>
  </si>
  <si>
    <t>ЛОТОК МНОГОФУНКЦИОНАЛЬНЫЙ ORGATRAY 270, NL450</t>
  </si>
  <si>
    <t>ЛОТОК МНОГОФУНКЦИОНАЛЬНЫЙ ORGATRAY 270, NL500</t>
  </si>
  <si>
    <t>ЛОТОК ORGATRAY 270 L105,5</t>
  </si>
  <si>
    <t>ЛОТОК ORGATRAY 270 L118</t>
  </si>
  <si>
    <t>ПРОДОЛЬНЫЙ РАЗДЕЛИТЕЛЬ ORGATRAY 270, KB600</t>
  </si>
  <si>
    <t>ПРОДОЛЬНЫЙ РАЗДЕЛИТЕЛЬ ORGATRAY 270, KB1200</t>
  </si>
  <si>
    <t>СОЕДИНИТЕЛЬНЫЙ ЭЛЕМЕНТ ORGATRAY 270</t>
  </si>
  <si>
    <t>ДЕРЖАТЕЛЬ НОЖЕЙ ORGATRAY 270, NL450</t>
  </si>
  <si>
    <t>ДЕРЖАТЕЛЬ НОЖЕЙ ORGATRAY 270, NL500</t>
  </si>
  <si>
    <t>ДЕРЖАТЕЛЬ РУЛОНОВ ORGATRAY 270, NL450</t>
  </si>
  <si>
    <t>ДЕРЖАТЕЛЬ РУЛОНОВ ORGATRAY 270, NL500</t>
  </si>
  <si>
    <t>ДЕРЖАТЕЛЬ СПЕЦИЙ ORGATRAY 270, NL450</t>
  </si>
  <si>
    <t>ДЕРЖАТЕЛЬ СПЕЦИЙ ORGATRAY 270, NL500</t>
  </si>
  <si>
    <t>ОРГАНИЗАЦИЯ ORGATRAY 630, NL450, СЕРЕБРИСТАЯ</t>
  </si>
  <si>
    <t>ОРГАНИЗАЦИЯ ORGATRAY 630, NL500, СЕРЕБРИСТАЯ</t>
  </si>
  <si>
    <t>ОРГАНИЗАЦИЯ ORGATRAY 630, NL550, СЕРЕБРИСТАЯ</t>
  </si>
  <si>
    <t>ОРГАНИЗАЦИЯ ORGATRAY 630, NL450, БЕЛАЯ</t>
  </si>
  <si>
    <t>ОРГАНИЗАЦИЯ ORGATRAY 630, NL500, БЕЛАЯ</t>
  </si>
  <si>
    <t>ОРГАНИЗАЦИЯ ORGATRAY 630, NL550, БЕЛАЯ</t>
  </si>
  <si>
    <t>ОРГАНИЗАЦИЯ ORGATRAY 630, NL450, АНТРАЦИТ</t>
  </si>
  <si>
    <t>ОРГАНИЗАЦИЯ ORGATRAY 630, NL500, АНТРАЦИТ</t>
  </si>
  <si>
    <t>ОРГАНИЗАЦИЯ ORGATRAY 630, NL550, АНТРАЦИТ</t>
  </si>
  <si>
    <t>ПРОФИЛЬ ORGASTRIPE, L1100, ПЛАСТИК,СЕРЫЙ</t>
  </si>
  <si>
    <t>ПРОФИЛЬ ORGASTORE 810/830 ДЛЯ AVANTECH YOU/ ARCITECH, L2000, СЕРЕБРИСТЫЙ</t>
  </si>
  <si>
    <t>ПРОФИЛЬ ORGASTORE 810/830 ДЛЯ AVANTECH YOU/ ARCITECH, L2000, БЕЛЫЙ</t>
  </si>
  <si>
    <t>ПРОФИЛЬ ORGASTORE 810/830 ДЛЯ AVANTECH YOU/ ARCITECH, L2000, АНТРАЦИТ</t>
  </si>
  <si>
    <t>АДАПТЕР ORGASTORE 830 ДЛЯ AVANTECH YOU,СЕРЕБРИСТЫЙ</t>
  </si>
  <si>
    <t>АДАПТЕР ORGASTORE 830 ДЛЯ AVANTECH YOU,БЕЛЫЙ</t>
  </si>
  <si>
    <t>АДАПТЕР ORGASTORE 830 ДЛЯ AVANTECH YOU,АНТРАЦИТ</t>
  </si>
  <si>
    <t>РАЗДЕЛИТЕЛЬ ORGASTORE 830 ДЛЯ AVANTECH YOU,СЕРЕБРИСТЫЙ</t>
  </si>
  <si>
    <t>РАЗДЕЛИТЕЛЬ ORGASTORE 830 ДЛЯ AVANTECH YOU/ARCITECH,БЕЛЫЙ</t>
  </si>
  <si>
    <t>РАЗДЕЛИТЕЛЬ ORGASTORE 830 ДЛЯ AVANTECH YOU,АНТРАЦИТ</t>
  </si>
  <si>
    <t>ЛОТОК ORGASTORE 270 ДЛЯ AVANTECH YOU/ ARCITECH,БУК</t>
  </si>
  <si>
    <t>ДЕРЖАТЕЛЬ ТАРЕЛОК ORGASTORE 270 ДЛЯ AVANTECH YOU/ ARCITECH</t>
  </si>
  <si>
    <t>ПРОТИВОСКОЛЬЗЯЩИЙ КОВРИК ДЛЯ ARCITECH,NL450,L5000,АНТРАЦИТ</t>
  </si>
  <si>
    <t>ПРОТИВОСКОЛЬЗЯЩИЙ КОВРИК ДЛЯ ARCITECH,NL500,L5000,АНТРАЦИТ</t>
  </si>
  <si>
    <t>ПРОТИВОСКОЛЬЗЯЩИЙ КОВРИК ДЛЯ ARCITECH,NL650,L5000,АНТРАЦИТ</t>
  </si>
  <si>
    <t>ПРОТИВОСКОЛЬЗЯЩИЙ КОВРИК ДЛЯ ARCITECH,NL450,L5000,БЕЛЫЙ</t>
  </si>
  <si>
    <t>ПРОТИВОСКОЛЬЗЯЩИЙ КОВРИК ДЛЯ ARCITECH,NL500,L5000,БЕЛЫЙ</t>
  </si>
  <si>
    <t>ПРОТИВОСКОЛЬЗЯЩИЙ КОВРИК ДЛЯ ARCITECH,NL650,L5000,БЕЛЫЙ</t>
  </si>
  <si>
    <t>ПРОТИВОСКОЛЬЗЯЩИЙ КОВРИК ДЛЯ ARCITECH,NL450,L5000,ЧЕРНЫЙ</t>
  </si>
  <si>
    <t>ПРОТИВОСКОЛЬЗЯЩИЙ КОВРИК ДЛЯ ARCITECH,NL500,L5000,ЧЕРНЫЙ</t>
  </si>
  <si>
    <t>ПРОТИВОСКОЛЬЗЯЩИЙ КОВРИК ДЛЯ ARCITECH,NL650,L5000,ЧЕРНЫЙ</t>
  </si>
  <si>
    <t>СТЫКОВОЧНЫЙ ПРОФИЛЬ ARCITECH ДЛЯ ORGATRAY,NL500,ПОД ХРОМ</t>
  </si>
  <si>
    <t>ОРГАНИЗАЦИЯ ORGATRAY 510 INNOTECH ATIRA,NL350+,KB550+, ПЛАСТИК,СЕРАЯ</t>
  </si>
  <si>
    <t>ОРГАНИЗАЦИЯ ORGATRAY 510 INNOTECH ATIRA,NL350+,KB550+, ПЛАСТИК,БЕЛАЯ</t>
  </si>
  <si>
    <t>ОРГАНИЗАЦИЯ ORGATRAY 510 INNOTECH ATIRA,NL350+,KB550+, ПЛАСТИК,АНТРАЦИТ</t>
  </si>
  <si>
    <t>РАМА BANIO,ПЛАСТИК,СЕРАЯ</t>
  </si>
  <si>
    <t>РАМА BANIO,ПЛАСТИК,БЕЛАЯ</t>
  </si>
  <si>
    <t>РАМА BANIO,ПЛАСТИК,ТЕМНО-СЕРАЯ</t>
  </si>
  <si>
    <t>КОМПЛЕКТ КОНТЕЙНЕРОВ BANIO, ПЛАСТИК,ПРОЗРАЧНЫЙ/БЕЛЫЙ</t>
  </si>
  <si>
    <t>КОМПЛЕКТ КОНТЕЙНЕРОВ BANIO, ПЛАСТИК,ПРОЗРАЧНЫЙ/СЕРЫЙ</t>
  </si>
  <si>
    <t>КОМПЛЕКТ НАПРАВЛЯЮЩИХ ACTRO YOU SILENT SYSTEM,10КГ,NL270,EB21</t>
  </si>
  <si>
    <t>КОМПЛЕКТ НАПРАВЛЯЮЩИХ ACTRO YOU SILENT SYSTEM,10КГ,NL300,EB21</t>
  </si>
  <si>
    <t>КОМПЛЕКТ НАПРАВЛЯЮЩИХ ACTRO YOU SILENT SYSTEM,10КГ,NL350,EB21</t>
  </si>
  <si>
    <t>КОМПЛЕКТ НАПРАВЛЯЮЩИХ ACTRO YOU SILENT SYSTEM,40КГ,NL270,EB21</t>
  </si>
  <si>
    <t>КОМПЛЕКТ НАПРАВЛЯЮЩИХ ACTRO YOU SILENT SYSTEM,40КГ,NL300,EB21</t>
  </si>
  <si>
    <t>КОМПЛЕКТ НАПРАВЛЯЮЩИХ ACTRO YOU SILENT SYSTEM,40КГ,NL350,EB21</t>
  </si>
  <si>
    <t>КОМПЛЕКТ НАПРАВЛЯЮЩИХ ACTRO YOU SILENT SYSTEM,40КГ,NL400,EB21</t>
  </si>
  <si>
    <t>КОМПЛЕКТ НАПРАВЛЯЮЩИХ ACTRO YOU SILENT SYSTEM,40КГ,NL450,EB21</t>
  </si>
  <si>
    <t>КОМПЛЕКТ НАПРАВЛЯЮЩИХ ACTRO YOU SILENT SYSTEM,40КГ,NL500,EB21</t>
  </si>
  <si>
    <t>КОМПЛЕКТ НАПРАВЛЯЮЩИХ ACTRO YOU SILENT SYSTEM,40КГ,NL550,EB21</t>
  </si>
  <si>
    <t>КОМПЛЕКТ НАПРАВЛЯЮЩИХ ACTRO YOU SILENT SYSTEM,40КГ,NL600,EB21</t>
  </si>
  <si>
    <t>КОМПЛЕКТ НАПРАВЛЯЮЩИХ ACTRO YOU SILENT SYSTEM,70КГ,NL450,EB21</t>
  </si>
  <si>
    <t>КОМПЛЕКТ НАПРАВЛЯЮЩИХ ACTRO YOU SILENT SYSTEM,70КГ,NL500,EB21</t>
  </si>
  <si>
    <t>КОМПЛЕКТ НАПРАВЛЯЮЩИХ ACTRO YOU SILENT SYSTEM,70КГ,NL550,EB21</t>
  </si>
  <si>
    <t>КОМПЛЕКТ НАПРАВЛЯЮЩИХ ACTRO YOU SILENT SYSTEM,70КГ,NL600,EB21</t>
  </si>
  <si>
    <t>КОМПЛЕКТ НАПРАВЛЯЮЩИХ ACTRO YOU SILENT SYSTEM,70КГ,NL650,EB21</t>
  </si>
  <si>
    <t>НАПРАВЛЯЮЩАЯ ACTRO YOU SILENT SYSTEM,10КГ,NL270,EB21,ЛЕВАЯ</t>
  </si>
  <si>
    <t>НАПРАВЛЯЮЩАЯ ACTRO YOU SILENT SYSTEM,10КГ,NL270,EB21,ПРАВАЯ</t>
  </si>
  <si>
    <t>НАПРАВЛЯЮЩАЯ ACTRO YOU SILENT SYSTEM,10КГ,NL300,EB21,ЛЕВАЯ</t>
  </si>
  <si>
    <t>НАПРАВЛЯЮЩАЯ ACTRO YOU SILENT SYSTEM,10КГ,NL300,EB21,ПРАВАЯ</t>
  </si>
  <si>
    <t>НАПРАВЛЯЮЩАЯ ACTRO YOU SILENT SYSTEM,10КГ,NL350,EB21,ЛЕВАЯ</t>
  </si>
  <si>
    <t>НАПРАВЛЯЮЩАЯ ACTRO YOU SILENT SYSTEM,10КГ,NL350,EB21,ПРАВАЯ</t>
  </si>
  <si>
    <t>НАПРАВЛЯЮЩАЯ ACTRO YOU SILENT SYSTEM,40кг,NL270,EB21,ЛЕВАЯ</t>
  </si>
  <si>
    <t>НАПРАВЛЯЮЩАЯ ACTRO YOU SILENT SYSTEM,40кг,NL270,EB21,ПРАВАЯ</t>
  </si>
  <si>
    <t>НАПРАВЛЯЮЩАЯ ACTRO YOU SILENT SYSTEM,40кг,NL300,EB21,ЛЕВАЯ</t>
  </si>
  <si>
    <t>НАПРАВЛЯЮЩАЯ ACTRO YOU SILENT SYSTEM,40кг,NL300,EB21,ПРАВАЯ</t>
  </si>
  <si>
    <t>НАПРАВЛЯЮЩАЯ ACTRO YOU SILENT SYSTEM,40кг,NL350,EB21,ЛЕВАЯ</t>
  </si>
  <si>
    <t>НАПРАВЛЯЮЩАЯ ACTRO YOU SILENT SYSTEM,40кг,NL350,EB21,ПРАВАЯ</t>
  </si>
  <si>
    <t>НАПРАВЛЯЮЩАЯ ACTRO YOU SILENT SYSTEM,40кг,NL400,EB21,ЛЕВАЯ</t>
  </si>
  <si>
    <t>НАПРАВЛЯЮЩАЯ ACTRO YOU SILENT SYSTEM,40кг,NL400,EB21,ПРАВАЯ</t>
  </si>
  <si>
    <t>НАПРАВЛЯЮЩАЯ ACTRO YOU SILENT SYSTEM,40кг,NL450,EB21,ЛЕВАЯ</t>
  </si>
  <si>
    <t>НАПРАВЛЯЮЩАЯ ACTRO YOU SILENT SYSTEM,40кг,NL450,EB21,ПРАВАЯ</t>
  </si>
  <si>
    <t>НАПРАВЛЯЮЩАЯ ACTRO YOU SILENT SYSTEM,40КГ,NL500,EB21,ЛЕВАЯ</t>
  </si>
  <si>
    <t>НАПРАВЛЯЮЩАЯ ACTRO YOU SILENT SYSTEM,40КГ,NL500,EB21,ПРАВАЯ</t>
  </si>
  <si>
    <t>НАПРАВЛЯЮЩАЯ ACTRO YOU SILENT SYSTEM,40кг,NL550,EB21,ЛЕВАЯ</t>
  </si>
  <si>
    <t>НАПРАВЛЯЮЩАЯ ACTRO YOU SILENT SYSTEM,40кг,NL550,EB21,ПРАВАЯ</t>
  </si>
  <si>
    <t>НАПРАВЛЯЮЩАЯ ACTRO YOU SILENT SYSTEM,40КГ,NL600,EB21,ЛЕВАЯ</t>
  </si>
  <si>
    <t>НАПРАВЛЯЮЩАЯ ACTRO YOU SILENT SYSTEM,40КГ,NL600,EB21,ПРАВАЯ</t>
  </si>
  <si>
    <t>НАПРАВЛЯЮЩАЯ ACTRO YOU SILENT SYSTEM,70кг,NL450,EB21,ЛЕВАЯ</t>
  </si>
  <si>
    <t>НАПРАВЛЯЮЩАЯ ACTRO YOU SILENT SYSTEM,70кг,NL450,EB21,ПРАВАЯ</t>
  </si>
  <si>
    <t>НАПРАВЛЯЮЩАЯ ACTRO YOU SILENT SYSTEM,70кг,NL500,EB21,ЛЕВАЯ</t>
  </si>
  <si>
    <t>НАПРАВЛЯЮЩАЯ ACTRO YOU SILENT SYSTEM,70кг,NL500,EB21,ПРАВАЯ</t>
  </si>
  <si>
    <t>НАПРАВЛЯЮЩАЯ ACTRO YOU SILENT SYSTEM,70кг,NL550,EB21,ЛЕВАЯ</t>
  </si>
  <si>
    <t>НАПРАВЛЯЮЩАЯ ACTRO YOU SILENT SYSTEM,70кг,NL550,EB21,ПРАВАЯ</t>
  </si>
  <si>
    <t>НАПРАВЛЯЮЩАЯ ACTRO YOU SILENT SYSTEM,70кг,NL600,EB21,ЛЕВАЯ</t>
  </si>
  <si>
    <t>НАПРАВЛЯЮЩАЯ ACTRO YOU SILENT SYSTEM,70кг,NL600,EB21,ПРАВАЯ</t>
  </si>
  <si>
    <t>НАПРАВЛЯЮЩАЯ ACTRO YOU SILENT SYSTEM,70кг,NL650,EB21,ЛЕВАЯ</t>
  </si>
  <si>
    <t>НАПРАВЛЯЮЩАЯ ACTRO YOU SILENT SYSTEM,70кг,NL650,EB21,ПРАВАЯ</t>
  </si>
  <si>
    <t>ФИКСАТОР ACTRO YOU ДЛЯ ДЕРЕВЯННЫХ ЯЩИКОВ,ЛЕВЫЙ</t>
  </si>
  <si>
    <t>ФИКСАТОР ACTRO YOU ДЛЯ ДЕРЕВЯННЫХ ЯЩИКОВ,ПРАВЫЙ</t>
  </si>
  <si>
    <t>КОМПЛЕКТ МЕХАНИЗМА PUSH TO OPEN SILENT ДЛЯ ACTRO YOU, 10 КГ</t>
  </si>
  <si>
    <t>КОМПЛЕКТ МЕХАНИЗМА PUSH TO OPEN SILENT ДЛЯ ACTRO YOU, 20 КГ</t>
  </si>
  <si>
    <t>КОМПЛЕКТ МЕХАНИЗМА PUSH TO OPEN SILENT ДЛЯ ACTRO YOU, 40 КГ</t>
  </si>
  <si>
    <t>КОМПЛЕКТ МЕХАНИЗМА PUSH TO OPEN SILENT ДЛЯ ACTRO YOU, 70 КГ</t>
  </si>
  <si>
    <t>КОМПЛЕКТ НАПРАВЛЯЮЩИХ QUADRO YOU SILENT SYSTEM,S - 10 КГ, NL270,EB21</t>
  </si>
  <si>
    <t>КОМПЛЕКТ НАПРАВЛЯЮЩИХ QUADRO YOU SILENT SYSTEM,S - 10 КГ, NL300,EB21</t>
  </si>
  <si>
    <t>КОМПЛЕКТ НАПРАВЛЯЮЩИХ QUADRO YOU SILENT SYSTEM,S - 10 КГ, NL350,EB21</t>
  </si>
  <si>
    <t>КОМПЛЕКТ НАПРАВЛЯЮЩИХ QUADRO YOU SILENT SYSTEM,M - 20 КГ, NL270,EB21</t>
  </si>
  <si>
    <t>КОМПЛЕКТ НАПРАВЛЯЮЩИХ QUADRO YOU SILENT SYSTEM,M - 20 КГ, NL300,EB21</t>
  </si>
  <si>
    <t>КОМПЛЕКТ НАПРАВЛЯЮЩИХ QUADRO YOU SILENT SYSTEM,M - 25 КГ, NL350,EB21</t>
  </si>
  <si>
    <t>КОМПЛЕКТ НАПРАВЛЯЮЩИХ QUADRO YOU SILENT SYSTEM,M - 30 КГ, NL400,EB21</t>
  </si>
  <si>
    <t>КОМПЛЕКТ НАПРАВЛЯЮЩИХ QUADRO YOU SILENT SYSTEM,M - 30 КГ, NL450,EB21</t>
  </si>
  <si>
    <t>КОМПЛЕКТ НАПРАВЛЯЮЩИХ QUADRO YOU SILENT SYSTEM,M - 30 КГ, NL500,EB21</t>
  </si>
  <si>
    <t>КОМПЛЕКТ НАПРАВЛЯЮЩИХ QUADRO YOU SILENT SYSTEM,M - 30 КГ, NL550,EB21</t>
  </si>
  <si>
    <t>КОМПЛЕКТ НАПРАВЛЯЮЩИХ QUADRO YOU SILENT SYSTEM,M - 30 КГ, NL600,EB21</t>
  </si>
  <si>
    <t>НАПРАВЛЯЮЩАЯ QUADRO YOU SILENT SYSTEM,S,NL270,EB21,ЛЕВАЯ</t>
  </si>
  <si>
    <t>НАПРАВЛЯЮЩАЯ QUADRO YOU SILENT SYSTEM,S,NL270,EB21,ПРАВАЯ</t>
  </si>
  <si>
    <t>НАПРАВЛЯЮЩАЯ QUADRO YOU SILENT SYSTEM,S,NL300,EB21,ЛЕВАЯ</t>
  </si>
  <si>
    <t>НАПРАВЛЯЮЩАЯ QUADRO YOU SILENT SYSTEM,S,NL300,EB21,ПРАВАЯ</t>
  </si>
  <si>
    <t>НАПРАВЛЯЮЩАЯ QUADRO YOU SILENT SYSTEM,S,NL350,EB21,ЛЕВАЯ</t>
  </si>
  <si>
    <t>НАПРАВЛЯЮЩАЯ QUADRO YOU SILENT SYSTEM,S,NL350,EB21,ПРАВАЯ</t>
  </si>
  <si>
    <t>НАПРАВЛЯЮЩАЯ QUADRO YOU SILENT SYSTEM,M,NL270,EB21,ЛЕВАЯ</t>
  </si>
  <si>
    <t>НАПРАВЛЯЮЩАЯ QUADRO YOU SILENT SYSTEM,M,NL270,EB21,ПРАВАЯ</t>
  </si>
  <si>
    <t>НАПРАВЛЯЮЩАЯ QUADRO YOU SILENT SYSTEM,M,NL300,EB21,ЛЕВАЯ</t>
  </si>
  <si>
    <t>НАПРАВЛЯЮЩАЯ QUADRO YOU SILENT SYSTEM,M,NL300,EB21,ПРАВАЯ</t>
  </si>
  <si>
    <t>НАПРАВЛЯЮЩАЯ QUADRO YOU SILENT SYSTEM,M,NL350,EB21,ЛЕВАЯ</t>
  </si>
  <si>
    <t>НАПРАВЛЯЮЩАЯ QUADRO YOU SILENT SYSTEM,M,NL350,EB21,ПРАВАЯ</t>
  </si>
  <si>
    <t>НАПРАВЛЯЮЩАЯ QUADRO YOU SILENT SYSTEM,M,NL400,EB21,ЛЕВАЯ</t>
  </si>
  <si>
    <t>НАПРАВЛЯЮЩАЯ QUADRO YOU SILENT SYSTEM,M,NL400,EB21,ПРАВАЯ</t>
  </si>
  <si>
    <t>НАПРАВЛЯЮЩАЯ QUADRO YOU SILENT SYSTEM,M,NL450,EB21,ЛЕВАЯ</t>
  </si>
  <si>
    <t>НАПРАВЛЯЮЩАЯ QUADRO YOU SILENT SYSTEM,M,NL450,EB21,ПРАВАЯ</t>
  </si>
  <si>
    <t>НАПРАВЛЯЮЩАЯ QUADRO YOU SILENT SYSTEM,M,NL500,EB21,ЛЕВАЯ</t>
  </si>
  <si>
    <t>НАПРАВЛЯЮЩАЯ QUADRO YOU SILENT SYSTEM,M,NL500,EB21,ПРАВАЯ</t>
  </si>
  <si>
    <t>НАПРАВЛЯЮЩАЯ QUADRO YOU SILENT SYSTEM,M,NL550,EB21,ЛЕВАЯ</t>
  </si>
  <si>
    <t>НАПРАВЛЯЮЩАЯ QUADRO YOU SILENT SYSTEM,M,NL550,EB21,ПРАВАЯ</t>
  </si>
  <si>
    <t>НАПРАВЛЯЮЩАЯ QUADRO YOU SILENT SYSTEM,M,NL600,EB21,ЛЕВАЯ</t>
  </si>
  <si>
    <t>НАПРАВЛЯЮЩАЯ QUADRO YOU SILENT SYSTEM,M,NL600,EB21,ПРАВАЯ</t>
  </si>
  <si>
    <t>ФИКСАТОР QUADRO YOU ДЛЯ ДЕРЕВЯННЫХ ЯЩИКОВ,ЛЕВЫЙ</t>
  </si>
  <si>
    <t>ФИКСАТОР QUADRO YOU ДЛЯ ДЕРЕВЯННЫХ ЯЩИКОВ,ПРАВЫЙ</t>
  </si>
  <si>
    <t>КОМПЛЕКТ МЕХАНИЗМА PUSH TO OPEN SILENT ДЛЯ QUADRO YOU, 10 КГ</t>
  </si>
  <si>
    <t>КОМПЛЕКТ МЕХАНИЗМА PUSH TO OPEN SILENT ДЛЯ QUADRO YOU, 20 КГ</t>
  </si>
  <si>
    <t>КОМПЛЕКТ МЕХАНИЗМА PUSH TO OPEN SILENT ДЛЯ QUADRO YOU, 30 КГ</t>
  </si>
  <si>
    <t>КОМПЛЕКТ НАПРАВЛЯЮЩИХ QUADRO YOU PUSH TO OPEN,M - 20 КГ, NL270,EB21</t>
  </si>
  <si>
    <t>КОМПЛЕКТ НАПРАВЛЯЮЩИХ QUADRO YOU PUSH TO OPEN,M - 20 КГ, NL300,EB21</t>
  </si>
  <si>
    <t>КОМПЛЕКТ НАПРАВЛЯЮЩИХ QUADRO YOU PUSH TO OPEN,M - 25 КГ, NL350,EB21</t>
  </si>
  <si>
    <t>КОМПЛЕКТ НАПРАВЛЯЮЩИХ QUADRO YOU PUSH TO OPEN,M - 30 КГ, NL400,EB21</t>
  </si>
  <si>
    <t>КОМПЛЕКТ НАПРАВЛЯЮЩИХ QUADRO YOU PUSH TO OPEN,M - 30 КГ, NL450,EB21</t>
  </si>
  <si>
    <t>КОМПЛЕКТ НАПРАВЛЯЮЩИХ QUADRO YOU PUSH TO OPEN,M - 30 КГ, NL500,EB21</t>
  </si>
  <si>
    <t>КОМПЛЕКТ НАПРАВЛЯЮЩИХ QUADRO YOU PUSH TO OPEN,M - 30 КГ, NL550,EB21</t>
  </si>
  <si>
    <t>КОМПЛЕКТ НАПРАВЛЯЮЩИХ QUADRO YOU PUSH TO OPEN,M - 30 КГ, NL600,EB21</t>
  </si>
  <si>
    <t>НАПРАВЛЯЮЩАЯ QUADRO YOU PUSH TO OPEN,M,NL270,EB21, ЛЕВАЯ</t>
  </si>
  <si>
    <t>НАПРАВЛЯЮЩАЯ QUADRO YOU PUSH TO OPEN,M,NL270,EB21, ПРАВАЯ</t>
  </si>
  <si>
    <t>НАПРАВЛЯЮЩАЯ QUADRO YOU PUSH TO OPEN,M,NL300,EB21, ЛЕВАЯ</t>
  </si>
  <si>
    <t>НАПРАВЛЯЮЩАЯ QUADRO YOU PUSH TO OPEN,M,NL300,EB21, ПРАВАЯ</t>
  </si>
  <si>
    <t>НАПРАВЛЯЮЩАЯ QUADRO YOU PUSH TO OPEN,M,NL350,EB21, ЛЕВАЯ</t>
  </si>
  <si>
    <t>НАПРАВЛЯЮЩАЯ QUADRO YOU PUSH TO OPEN,M,NL350,EB21, ПРАВАЯ</t>
  </si>
  <si>
    <t>НАПРАВЛЯЮЩАЯ QUADRO YOU PUSH TO OPEN,M,NL400,EB21, ЛЕВАЯ</t>
  </si>
  <si>
    <t>НАПРАВЛЯЮЩАЯ QUADRO YOU PUSH TO OPEN,M,NL400,EB21, ПРАВАЯ</t>
  </si>
  <si>
    <t>НАПРАВЛЯЮЩАЯ QUADRO YOU PUSH TO OPEN,M,NL450,EB21, ЛЕВАЯ</t>
  </si>
  <si>
    <t>НАПРАВЛЯЮЩАЯ QUADRO YOU PUSH TO OPEN,M,NL450,EB21, ПРАВАЯ</t>
  </si>
  <si>
    <t>НАПРАВЛЯЮЩАЯ QUADRO YOU PUSH TO OPEN,M,NL500,EB21, ЛЕВАЯ</t>
  </si>
  <si>
    <t>НАПРАВЛЯЮЩАЯ QUADRO YOU PUSH TO OPEN,M,NL500,EB21, ПРАВАЯ</t>
  </si>
  <si>
    <t>НАПРАВЛЯЮЩАЯ QUADRO YOU PUSH TO OPEN,M,NL550,EB21, ЛЕВАЯ</t>
  </si>
  <si>
    <t>НАПРАВЛЯЮЩАЯ QUADRO YOU PUSH TO OPEN,M,NL550,EB21, ПРАВАЯ</t>
  </si>
  <si>
    <t>НАПРАВЛЯЮЩАЯ QUADRO YOU PUSH TO OPEN,M,NL600,EB21, ЛЕВАЯ</t>
  </si>
  <si>
    <t>НАПРАВЛЯЮЩАЯ QUADRO YOU PUSH TO OPEN,M,NL600,EB21, ПРАВАЯ</t>
  </si>
  <si>
    <t>Левая</t>
  </si>
  <si>
    <t>Правая</t>
  </si>
  <si>
    <t>&lt;&lt;&lt; Ящик №1</t>
  </si>
  <si>
    <t>&lt;&lt;&lt; Ящик №2</t>
  </si>
  <si>
    <t>&lt;&lt;&lt; Ящик №3</t>
  </si>
  <si>
    <t>&lt;&lt;&lt; Ящик №4</t>
  </si>
  <si>
    <t>&lt;&lt;&lt; Ящик №5</t>
  </si>
  <si>
    <t>&lt;&lt;&lt; Ящик №6</t>
  </si>
  <si>
    <t>Выбор цвета ящика:</t>
  </si>
  <si>
    <t>Не верная глубина</t>
  </si>
  <si>
    <t>Actro YOU Silent System 40 кг</t>
  </si>
  <si>
    <t>Actro YOU Push to Open Silent System 40 кг</t>
  </si>
  <si>
    <t>Quadro YOU Silent System 30 кг</t>
  </si>
  <si>
    <t>ПОЖАЛУЙСТА ВЫБЕРИТЕ ДРУГУЮ ГЛУБИНУ ИЛИ ЗАМЕНИТЕ ВЫСОТУ ЯЩИКА</t>
  </si>
  <si>
    <t>Положение для сверления Actro/Quadro 
от переднего края</t>
  </si>
  <si>
    <r>
      <t>Боковина</t>
    </r>
    <r>
      <rPr>
        <b/>
        <u/>
        <sz val="11"/>
        <color rgb="FFFF0000"/>
        <rFont val="Calibri"/>
        <family val="2"/>
        <charset val="204"/>
        <scheme val="minor"/>
      </rPr>
      <t xml:space="preserve"> вкладная</t>
    </r>
  </si>
  <si>
    <r>
      <t xml:space="preserve">Боковина </t>
    </r>
    <r>
      <rPr>
        <b/>
        <u/>
        <sz val="11"/>
        <color rgb="FFFF0000"/>
        <rFont val="Calibri"/>
        <family val="2"/>
        <charset val="204"/>
        <scheme val="minor"/>
      </rPr>
      <t>накладная</t>
    </r>
  </si>
  <si>
    <t>Вид спереди</t>
  </si>
  <si>
    <t>Вид сбоку</t>
  </si>
  <si>
    <t>AvanTech YOU Высота ящика</t>
  </si>
  <si>
    <t>Ширина (BВ)</t>
  </si>
  <si>
    <t>Глубина (BL)</t>
  </si>
  <si>
    <t>Ширина (RB)</t>
  </si>
  <si>
    <t>Высота (D)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</si>
</sst>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.##\ &quot;мм&quot;"/>
    <numFmt numFmtId="165" formatCode="0.00\ &quot;мм&quot;;\ #.##\ &quot;мм&quot;"/>
    <numFmt numFmtId="166" formatCode="#,##0.00\ &quot;₽&quot;"/>
    <numFmt numFmtId="167" formatCode="0.0"/>
    <numFmt numFmtId="168" formatCode="#,##0.00_р_."/>
    <numFmt numFmtId="169" formatCode="0.0_ ;[Red]\-0.0\ "/>
    <numFmt numFmtId="170" formatCode="#\ &quot;мм&quot;"/>
  </numFmts>
  <fonts count="25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sans serif font 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Arial Narrow"/>
      <family val="2"/>
      <charset val="204"/>
    </font>
    <font>
      <sz val="10"/>
      <name val="Arial Cyr"/>
      <charset val="204"/>
    </font>
    <font>
      <sz val="8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u/>
      <sz val="9.9"/>
      <color theme="10"/>
      <name val="Calibri"/>
      <family val="2"/>
      <charset val="204"/>
    </font>
    <font>
      <b/>
      <u/>
      <sz val="9.9"/>
      <color theme="1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rgb="FFFF0000"/>
      <name val="Calibri"/>
      <family val="2"/>
      <charset val="204"/>
      <scheme val="minor"/>
    </font>
    <font>
      <b/>
      <sz val="36"/>
      <color theme="1"/>
      <name val="Calibri"/>
      <family val="2"/>
      <charset val="204"/>
      <scheme val="minor"/>
    </font>
    <font>
      <b/>
      <sz val="26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9" fontId="4" fillId="0" borderId="0" applyFont="0" applyFill="0" applyBorder="0" applyAlignment="0" applyProtection="0"/>
    <xf numFmtId="0" fontId="6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308">
    <xf numFmtId="0" fontId="0" fillId="0" borderId="0" xfId="0"/>
    <xf numFmtId="0" fontId="0" fillId="2" borderId="0" xfId="0" applyFill="1"/>
    <xf numFmtId="0" fontId="0" fillId="2" borderId="0" xfId="0" applyFill="1" applyBorder="1"/>
    <xf numFmtId="164" fontId="0" fillId="2" borderId="1" xfId="0" applyNumberFormat="1" applyFill="1" applyBorder="1"/>
    <xf numFmtId="164" fontId="0" fillId="2" borderId="0" xfId="0" applyNumberFormat="1" applyFill="1" applyBorder="1"/>
    <xf numFmtId="165" fontId="0" fillId="2" borderId="1" xfId="0" applyNumberFormat="1" applyFill="1" applyBorder="1"/>
    <xf numFmtId="49" fontId="5" fillId="0" borderId="8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6" xfId="0" applyFont="1" applyFill="1" applyBorder="1" applyAlignment="1" applyProtection="1">
      <alignment horizontal="center" vertical="center" wrapText="1"/>
      <protection hidden="1"/>
    </xf>
    <xf numFmtId="0" fontId="5" fillId="0" borderId="7" xfId="0" applyFont="1" applyFill="1" applyBorder="1" applyAlignment="1" applyProtection="1">
      <alignment horizontal="center" vertical="center" wrapText="1"/>
      <protection hidden="1"/>
    </xf>
    <xf numFmtId="49" fontId="5" fillId="0" borderId="6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0" fontId="7" fillId="0" borderId="9" xfId="2" applyFont="1" applyFill="1" applyBorder="1" applyAlignment="1">
      <alignment horizontal="center" vertical="center"/>
    </xf>
    <xf numFmtId="4" fontId="7" fillId="0" borderId="10" xfId="2" applyNumberFormat="1" applyFont="1" applyFill="1" applyBorder="1" applyAlignment="1">
      <alignment horizontal="center" vertical="center"/>
    </xf>
    <xf numFmtId="2" fontId="7" fillId="0" borderId="10" xfId="1" applyNumberFormat="1" applyFont="1" applyFill="1" applyBorder="1" applyAlignment="1">
      <alignment horizontal="center" vertical="center"/>
    </xf>
    <xf numFmtId="9" fontId="7" fillId="0" borderId="9" xfId="2" applyNumberFormat="1" applyFont="1" applyFill="1" applyBorder="1" applyAlignment="1">
      <alignment vertical="center"/>
    </xf>
    <xf numFmtId="9" fontId="0" fillId="0" borderId="0" xfId="0" applyNumberFormat="1" applyFill="1"/>
    <xf numFmtId="168" fontId="7" fillId="0" borderId="9" xfId="2" applyNumberFormat="1" applyFont="1" applyFill="1" applyBorder="1" applyAlignment="1">
      <alignment vertical="center"/>
    </xf>
    <xf numFmtId="0" fontId="3" fillId="0" borderId="0" xfId="0" applyFont="1"/>
    <xf numFmtId="0" fontId="12" fillId="2" borderId="0" xfId="3" applyFont="1" applyFill="1" applyAlignment="1" applyProtection="1">
      <alignment horizontal="right" vertical="center"/>
    </xf>
    <xf numFmtId="0" fontId="0" fillId="4" borderId="0" xfId="0" applyFill="1"/>
    <xf numFmtId="0" fontId="0" fillId="2" borderId="1" xfId="0" applyFill="1" applyBorder="1" applyProtection="1">
      <protection locked="0"/>
    </xf>
    <xf numFmtId="164" fontId="0" fillId="2" borderId="1" xfId="0" applyNumberFormat="1" applyFill="1" applyBorder="1" applyProtection="1">
      <protection locked="0"/>
    </xf>
    <xf numFmtId="0" fontId="0" fillId="2" borderId="0" xfId="0" applyFill="1" applyProtection="1"/>
    <xf numFmtId="0" fontId="0" fillId="2" borderId="1" xfId="0" applyFill="1" applyBorder="1" applyProtection="1"/>
    <xf numFmtId="0" fontId="0" fillId="2" borderId="0" xfId="0" applyFill="1" applyBorder="1" applyProtection="1"/>
    <xf numFmtId="164" fontId="0" fillId="2" borderId="0" xfId="0" applyNumberFormat="1" applyFill="1" applyBorder="1" applyProtection="1"/>
    <xf numFmtId="0" fontId="0" fillId="4" borderId="0" xfId="0" applyFill="1" applyProtection="1"/>
    <xf numFmtId="0" fontId="0" fillId="4" borderId="1" xfId="0" applyFill="1" applyBorder="1" applyProtection="1">
      <protection locked="0"/>
    </xf>
    <xf numFmtId="165" fontId="13" fillId="2" borderId="0" xfId="0" applyNumberFormat="1" applyFont="1" applyFill="1" applyBorder="1" applyAlignment="1">
      <alignment vertical="center" textRotation="90"/>
    </xf>
    <xf numFmtId="0" fontId="0" fillId="2" borderId="3" xfId="0" applyFill="1" applyBorder="1" applyProtection="1"/>
    <xf numFmtId="0" fontId="7" fillId="0" borderId="10" xfId="2" applyNumberFormat="1" applyFont="1" applyFill="1" applyBorder="1" applyAlignment="1">
      <alignment horizontal="left" vertical="center"/>
    </xf>
    <xf numFmtId="49" fontId="7" fillId="0" borderId="11" xfId="2" applyNumberFormat="1" applyFont="1" applyFill="1" applyBorder="1" applyAlignment="1">
      <alignment vertical="center"/>
    </xf>
    <xf numFmtId="0" fontId="7" fillId="0" borderId="10" xfId="2" applyFont="1" applyFill="1" applyBorder="1" applyAlignment="1">
      <alignment horizontal="center" vertical="center"/>
    </xf>
    <xf numFmtId="49" fontId="3" fillId="0" borderId="0" xfId="0" applyNumberFormat="1" applyFont="1"/>
    <xf numFmtId="0" fontId="14" fillId="2" borderId="0" xfId="0" applyFont="1" applyFill="1" applyAlignment="1">
      <alignment horizontal="left"/>
    </xf>
    <xf numFmtId="0" fontId="14" fillId="2" borderId="0" xfId="0" applyFont="1" applyFill="1" applyAlignment="1">
      <alignment horizontal="right"/>
    </xf>
    <xf numFmtId="0" fontId="14" fillId="2" borderId="0" xfId="0" applyFont="1" applyFill="1" applyAlignment="1">
      <alignment horizontal="right" vertical="center"/>
    </xf>
    <xf numFmtId="0" fontId="14" fillId="2" borderId="0" xfId="0" applyFont="1" applyFill="1" applyAlignment="1">
      <alignment horizontal="left" vertical="center"/>
    </xf>
    <xf numFmtId="0" fontId="1" fillId="2" borderId="1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2" borderId="1" xfId="0" applyFont="1" applyFill="1" applyBorder="1" applyProtection="1">
      <protection locked="0"/>
    </xf>
    <xf numFmtId="0" fontId="0" fillId="4" borderId="0" xfId="0" applyFill="1" applyProtection="1">
      <protection locked="0"/>
    </xf>
    <xf numFmtId="0" fontId="0" fillId="2" borderId="0" xfId="0" applyFill="1" applyProtection="1">
      <protection locked="0"/>
    </xf>
    <xf numFmtId="0" fontId="1" fillId="2" borderId="0" xfId="0" applyFont="1" applyFill="1" applyProtection="1">
      <protection locked="0"/>
    </xf>
    <xf numFmtId="0" fontId="0" fillId="2" borderId="2" xfId="0" applyFill="1" applyBorder="1" applyProtection="1">
      <protection locked="0"/>
    </xf>
    <xf numFmtId="0" fontId="0" fillId="2" borderId="0" xfId="0" applyFill="1" applyBorder="1" applyProtection="1">
      <protection locked="0"/>
    </xf>
    <xf numFmtId="0" fontId="0" fillId="2" borderId="22" xfId="0" applyFill="1" applyBorder="1"/>
    <xf numFmtId="0" fontId="0" fillId="2" borderId="23" xfId="0" applyFill="1" applyBorder="1"/>
    <xf numFmtId="165" fontId="13" fillId="2" borderId="23" xfId="0" applyNumberFormat="1" applyFont="1" applyFill="1" applyBorder="1" applyAlignment="1">
      <alignment vertical="center" textRotation="90"/>
    </xf>
    <xf numFmtId="0" fontId="0" fillId="2" borderId="30" xfId="0" applyFill="1" applyBorder="1"/>
    <xf numFmtId="0" fontId="0" fillId="2" borderId="31" xfId="0" applyFill="1" applyBorder="1" applyAlignment="1">
      <alignment horizontal="center"/>
    </xf>
    <xf numFmtId="0" fontId="0" fillId="2" borderId="33" xfId="0" applyFill="1" applyBorder="1"/>
    <xf numFmtId="164" fontId="0" fillId="2" borderId="34" xfId="0" applyNumberFormat="1" applyFill="1" applyBorder="1" applyProtection="1">
      <protection locked="0"/>
    </xf>
    <xf numFmtId="0" fontId="1" fillId="2" borderId="30" xfId="0" applyFont="1" applyFill="1" applyBorder="1" applyAlignment="1">
      <alignment horizontal="center"/>
    </xf>
    <xf numFmtId="0" fontId="0" fillId="2" borderId="35" xfId="0" applyFill="1" applyBorder="1"/>
    <xf numFmtId="165" fontId="13" fillId="2" borderId="0" xfId="0" applyNumberFormat="1" applyFont="1" applyFill="1" applyBorder="1" applyAlignment="1">
      <alignment textRotation="90"/>
    </xf>
    <xf numFmtId="2" fontId="0" fillId="4" borderId="1" xfId="0" applyNumberFormat="1" applyFill="1" applyBorder="1" applyProtection="1">
      <protection locked="0"/>
    </xf>
    <xf numFmtId="165" fontId="1" fillId="2" borderId="0" xfId="0" applyNumberFormat="1" applyFont="1" applyFill="1" applyBorder="1" applyAlignment="1">
      <alignment horizontal="left" vertical="center"/>
    </xf>
    <xf numFmtId="165" fontId="13" fillId="2" borderId="22" xfId="0" applyNumberFormat="1" applyFont="1" applyFill="1" applyBorder="1" applyAlignment="1">
      <alignment vertical="center" textRotation="90"/>
    </xf>
    <xf numFmtId="165" fontId="1" fillId="2" borderId="22" xfId="0" applyNumberFormat="1" applyFont="1" applyFill="1" applyBorder="1" applyAlignment="1">
      <alignment horizontal="right"/>
    </xf>
    <xf numFmtId="0" fontId="0" fillId="2" borderId="24" xfId="0" applyFill="1" applyBorder="1"/>
    <xf numFmtId="0" fontId="0" fillId="2" borderId="25" xfId="0" applyFill="1" applyBorder="1"/>
    <xf numFmtId="0" fontId="0" fillId="2" borderId="26" xfId="0" applyFill="1" applyBorder="1"/>
    <xf numFmtId="164" fontId="0" fillId="2" borderId="32" xfId="0" applyNumberFormat="1" applyFill="1" applyBorder="1" applyProtection="1">
      <protection locked="0"/>
    </xf>
    <xf numFmtId="164" fontId="0" fillId="2" borderId="39" xfId="0" applyNumberFormat="1" applyFill="1" applyBorder="1" applyProtection="1">
      <protection locked="0"/>
    </xf>
    <xf numFmtId="0" fontId="0" fillId="0" borderId="1" xfId="0" applyFill="1" applyBorder="1" applyProtection="1">
      <protection locked="0"/>
    </xf>
    <xf numFmtId="0" fontId="0" fillId="2" borderId="2" xfId="0" applyFill="1" applyBorder="1" applyAlignment="1" applyProtection="1">
      <alignment horizontal="center"/>
    </xf>
    <xf numFmtId="0" fontId="0" fillId="2" borderId="3" xfId="0" applyFill="1" applyBorder="1" applyAlignment="1" applyProtection="1">
      <alignment horizontal="center"/>
    </xf>
    <xf numFmtId="49" fontId="7" fillId="0" borderId="9" xfId="2" applyNumberFormat="1" applyFont="1" applyFill="1" applyBorder="1" applyAlignment="1">
      <alignment horizontal="left" vertical="center"/>
    </xf>
    <xf numFmtId="168" fontId="7" fillId="0" borderId="3" xfId="2" applyNumberFormat="1" applyFont="1" applyFill="1" applyBorder="1" applyAlignment="1">
      <alignment vertical="center"/>
    </xf>
    <xf numFmtId="168" fontId="8" fillId="0" borderId="9" xfId="2" applyNumberFormat="1" applyFont="1" applyFill="1" applyBorder="1" applyAlignment="1">
      <alignment vertical="center"/>
    </xf>
    <xf numFmtId="0" fontId="1" fillId="2" borderId="0" xfId="0" applyFont="1" applyFill="1" applyProtection="1"/>
    <xf numFmtId="0" fontId="14" fillId="2" borderId="0" xfId="0" applyFont="1" applyFill="1" applyAlignment="1" applyProtection="1">
      <alignment horizontal="right" vertical="center"/>
    </xf>
    <xf numFmtId="0" fontId="0" fillId="2" borderId="30" xfId="0" applyFill="1" applyBorder="1" applyProtection="1"/>
    <xf numFmtId="0" fontId="14" fillId="2" borderId="0" xfId="0" applyFont="1" applyFill="1" applyAlignment="1" applyProtection="1">
      <alignment horizontal="left" vertical="center"/>
    </xf>
    <xf numFmtId="164" fontId="16" fillId="2" borderId="0" xfId="0" applyNumberFormat="1" applyFont="1" applyFill="1" applyBorder="1" applyAlignment="1" applyProtection="1">
      <alignment vertical="center"/>
    </xf>
    <xf numFmtId="164" fontId="0" fillId="2" borderId="0" xfId="0" applyNumberFormat="1" applyFill="1" applyBorder="1" applyAlignment="1" applyProtection="1">
      <alignment vertical="center"/>
    </xf>
    <xf numFmtId="0" fontId="0" fillId="2" borderId="31" xfId="0" applyFill="1" applyBorder="1" applyAlignment="1" applyProtection="1">
      <alignment horizontal="center"/>
    </xf>
    <xf numFmtId="164" fontId="16" fillId="2" borderId="11" xfId="0" applyNumberFormat="1" applyFont="1" applyFill="1" applyBorder="1" applyAlignment="1" applyProtection="1"/>
    <xf numFmtId="0" fontId="0" fillId="2" borderId="11" xfId="0" applyNumberFormat="1" applyFont="1" applyFill="1" applyBorder="1" applyAlignment="1" applyProtection="1"/>
    <xf numFmtId="164" fontId="1" fillId="2" borderId="11" xfId="0" applyNumberFormat="1" applyFont="1" applyFill="1" applyBorder="1" applyAlignment="1" applyProtection="1"/>
    <xf numFmtId="0" fontId="1" fillId="2" borderId="0" xfId="0" applyFont="1" applyFill="1" applyBorder="1" applyProtection="1"/>
    <xf numFmtId="0" fontId="0" fillId="2" borderId="13" xfId="0" applyFill="1" applyBorder="1" applyProtection="1"/>
    <xf numFmtId="164" fontId="0" fillId="2" borderId="13" xfId="0" applyNumberFormat="1" applyFill="1" applyBorder="1" applyProtection="1"/>
    <xf numFmtId="0" fontId="0" fillId="2" borderId="11" xfId="0" applyFill="1" applyBorder="1" applyProtection="1"/>
    <xf numFmtId="0" fontId="0" fillId="2" borderId="11" xfId="0" applyNumberFormat="1" applyFill="1" applyBorder="1" applyProtection="1"/>
    <xf numFmtId="0" fontId="1" fillId="2" borderId="11" xfId="0" applyNumberFormat="1" applyFont="1" applyFill="1" applyBorder="1" applyProtection="1"/>
    <xf numFmtId="0" fontId="0" fillId="2" borderId="33" xfId="0" applyFill="1" applyBorder="1" applyProtection="1"/>
    <xf numFmtId="0" fontId="1" fillId="2" borderId="11" xfId="0" applyFont="1" applyFill="1" applyBorder="1" applyProtection="1"/>
    <xf numFmtId="169" fontId="0" fillId="2" borderId="11" xfId="0" applyNumberFormat="1" applyFill="1" applyBorder="1" applyProtection="1"/>
    <xf numFmtId="167" fontId="0" fillId="2" borderId="3" xfId="0" applyNumberFormat="1" applyFill="1" applyBorder="1" applyProtection="1"/>
    <xf numFmtId="0" fontId="1" fillId="2" borderId="3" xfId="0" applyFont="1" applyFill="1" applyBorder="1" applyProtection="1"/>
    <xf numFmtId="0" fontId="0" fillId="2" borderId="35" xfId="0" applyFill="1" applyBorder="1" applyProtection="1"/>
    <xf numFmtId="0" fontId="0" fillId="2" borderId="25" xfId="0" applyFill="1" applyBorder="1" applyProtection="1"/>
    <xf numFmtId="164" fontId="0" fillId="2" borderId="25" xfId="0" applyNumberFormat="1" applyFill="1" applyBorder="1" applyProtection="1"/>
    <xf numFmtId="0" fontId="0" fillId="2" borderId="0" xfId="0" applyFill="1" applyAlignment="1" applyProtection="1">
      <alignment horizontal="right"/>
    </xf>
    <xf numFmtId="164" fontId="0" fillId="2" borderId="0" xfId="0" applyNumberFormat="1" applyFill="1" applyProtection="1"/>
    <xf numFmtId="0" fontId="0" fillId="2" borderId="0" xfId="0" applyFill="1" applyAlignment="1" applyProtection="1"/>
    <xf numFmtId="0" fontId="1" fillId="2" borderId="0" xfId="0" applyFont="1" applyFill="1" applyBorder="1" applyAlignment="1" applyProtection="1">
      <alignment vertical="center"/>
    </xf>
    <xf numFmtId="164" fontId="16" fillId="2" borderId="0" xfId="0" applyNumberFormat="1" applyFont="1" applyFill="1" applyProtection="1"/>
    <xf numFmtId="0" fontId="0" fillId="2" borderId="49" xfId="0" applyFill="1" applyBorder="1" applyProtection="1"/>
    <xf numFmtId="0" fontId="1" fillId="2" borderId="54" xfId="0" applyFont="1" applyFill="1" applyBorder="1" applyAlignment="1" applyProtection="1">
      <alignment horizontal="center" vertical="center" wrapText="1"/>
    </xf>
    <xf numFmtId="164" fontId="0" fillId="2" borderId="12" xfId="0" applyNumberFormat="1" applyFill="1" applyBorder="1" applyProtection="1"/>
    <xf numFmtId="0" fontId="0" fillId="2" borderId="1" xfId="0" applyFill="1" applyBorder="1" applyAlignment="1" applyProtection="1">
      <alignment horizontal="center" vertical="center"/>
    </xf>
    <xf numFmtId="164" fontId="0" fillId="2" borderId="32" xfId="0" applyNumberFormat="1" applyFill="1" applyBorder="1" applyAlignment="1" applyProtection="1">
      <alignment horizontal="center" vertical="center"/>
    </xf>
    <xf numFmtId="0" fontId="18" fillId="2" borderId="0" xfId="0" applyFont="1" applyFill="1" applyBorder="1" applyProtection="1"/>
    <xf numFmtId="0" fontId="1" fillId="2" borderId="35" xfId="0" applyFont="1" applyFill="1" applyBorder="1" applyAlignment="1" applyProtection="1">
      <alignment horizontal="center" vertical="center"/>
    </xf>
    <xf numFmtId="0" fontId="18" fillId="0" borderId="1" xfId="0" applyFont="1" applyFill="1" applyBorder="1" applyAlignment="1" applyProtection="1">
      <alignment horizontal="center" wrapText="1"/>
    </xf>
    <xf numFmtId="0" fontId="18" fillId="0" borderId="0" xfId="0" applyFont="1" applyFill="1" applyProtection="1"/>
    <xf numFmtId="0" fontId="18" fillId="0" borderId="1" xfId="0" applyFont="1" applyFill="1" applyBorder="1" applyProtection="1"/>
    <xf numFmtId="0" fontId="18" fillId="0" borderId="1" xfId="0" applyFont="1" applyFill="1" applyBorder="1" applyAlignment="1" applyProtection="1"/>
    <xf numFmtId="0" fontId="18" fillId="4" borderId="1" xfId="0" applyFont="1" applyFill="1" applyBorder="1" applyProtection="1"/>
    <xf numFmtId="0" fontId="0" fillId="2" borderId="49" xfId="0" applyNumberFormat="1" applyFill="1" applyBorder="1" applyAlignment="1" applyProtection="1">
      <alignment horizontal="center"/>
    </xf>
    <xf numFmtId="0" fontId="0" fillId="2" borderId="30" xfId="0" applyFill="1" applyBorder="1" applyAlignment="1" applyProtection="1">
      <alignment horizontal="center"/>
    </xf>
    <xf numFmtId="0" fontId="0" fillId="2" borderId="35" xfId="0" applyFill="1" applyBorder="1" applyAlignment="1" applyProtection="1">
      <alignment horizontal="center"/>
    </xf>
    <xf numFmtId="0" fontId="0" fillId="2" borderId="49" xfId="0" applyFill="1" applyBorder="1" applyAlignment="1" applyProtection="1">
      <alignment horizontal="center"/>
    </xf>
    <xf numFmtId="2" fontId="18" fillId="0" borderId="1" xfId="0" applyNumberFormat="1" applyFont="1" applyFill="1" applyBorder="1" applyProtection="1"/>
    <xf numFmtId="0" fontId="18" fillId="0" borderId="1" xfId="0" applyNumberFormat="1" applyFont="1" applyFill="1" applyBorder="1" applyProtection="1"/>
    <xf numFmtId="0" fontId="18" fillId="2" borderId="1" xfId="0" applyFont="1" applyFill="1" applyBorder="1" applyProtection="1"/>
    <xf numFmtId="164" fontId="0" fillId="2" borderId="42" xfId="0" applyNumberFormat="1" applyFill="1" applyBorder="1" applyProtection="1">
      <protection locked="0"/>
    </xf>
    <xf numFmtId="0" fontId="0" fillId="2" borderId="32" xfId="0" applyFill="1" applyBorder="1" applyAlignment="1" applyProtection="1">
      <alignment horizontal="center"/>
      <protection locked="0"/>
    </xf>
    <xf numFmtId="0" fontId="0" fillId="2" borderId="44" xfId="0" applyFill="1" applyBorder="1" applyAlignment="1" applyProtection="1">
      <alignment horizontal="center"/>
      <protection locked="0"/>
    </xf>
    <xf numFmtId="0" fontId="0" fillId="2" borderId="0" xfId="0" applyFill="1" applyBorder="1" applyAlignment="1" applyProtection="1"/>
    <xf numFmtId="0" fontId="15" fillId="2" borderId="0" xfId="0" applyFont="1" applyFill="1" applyBorder="1" applyAlignment="1" applyProtection="1">
      <alignment vertical="center"/>
    </xf>
    <xf numFmtId="0" fontId="1" fillId="2" borderId="59" xfId="0" applyFont="1" applyFill="1" applyBorder="1" applyAlignment="1" applyProtection="1">
      <alignment horizontal="center" vertical="center"/>
    </xf>
    <xf numFmtId="0" fontId="23" fillId="2" borderId="0" xfId="0" applyFont="1" applyFill="1" applyBorder="1" applyAlignment="1" applyProtection="1"/>
    <xf numFmtId="0" fontId="1" fillId="2" borderId="41" xfId="0" applyFont="1" applyFill="1" applyBorder="1" applyAlignment="1">
      <alignment horizontal="center" vertical="center"/>
    </xf>
    <xf numFmtId="0" fontId="0" fillId="2" borderId="32" xfId="0" applyFont="1" applyFill="1" applyBorder="1" applyAlignment="1">
      <alignment horizontal="center" vertical="center"/>
    </xf>
    <xf numFmtId="0" fontId="24" fillId="2" borderId="35" xfId="0" applyFont="1" applyFill="1" applyBorder="1" applyAlignment="1">
      <alignment horizontal="center" vertical="center"/>
    </xf>
    <xf numFmtId="0" fontId="20" fillId="2" borderId="44" xfId="0" applyFont="1" applyFill="1" applyBorder="1" applyAlignment="1">
      <alignment horizontal="center" vertical="center"/>
    </xf>
    <xf numFmtId="164" fontId="0" fillId="2" borderId="30" xfId="0" applyNumberFormat="1" applyFill="1" applyBorder="1"/>
    <xf numFmtId="164" fontId="0" fillId="2" borderId="35" xfId="0" applyNumberFormat="1" applyFill="1" applyBorder="1"/>
    <xf numFmtId="164" fontId="0" fillId="2" borderId="3" xfId="0" applyNumberFormat="1" applyFill="1" applyBorder="1"/>
    <xf numFmtId="164" fontId="0" fillId="2" borderId="32" xfId="0" applyNumberFormat="1" applyFill="1" applyBorder="1"/>
    <xf numFmtId="0" fontId="0" fillId="2" borderId="0" xfId="0" applyFill="1" applyAlignment="1">
      <alignment horizontal="right"/>
    </xf>
    <xf numFmtId="164" fontId="0" fillId="2" borderId="37" xfId="0" applyNumberFormat="1" applyFill="1" applyBorder="1"/>
    <xf numFmtId="164" fontId="0" fillId="2" borderId="44" xfId="0" applyNumberFormat="1" applyFill="1" applyBorder="1"/>
    <xf numFmtId="164" fontId="0" fillId="2" borderId="42" xfId="0" applyNumberFormat="1" applyFill="1" applyBorder="1"/>
    <xf numFmtId="0" fontId="2" fillId="5" borderId="0" xfId="0" applyFont="1" applyFill="1"/>
    <xf numFmtId="0" fontId="3" fillId="5" borderId="0" xfId="0" applyFont="1" applyFill="1"/>
    <xf numFmtId="0" fontId="9" fillId="5" borderId="0" xfId="0" applyFont="1" applyFill="1"/>
    <xf numFmtId="0" fontId="10" fillId="5" borderId="0" xfId="0" applyFont="1" applyFill="1" applyBorder="1" applyAlignment="1">
      <alignment horizontal="center" vertical="center"/>
    </xf>
    <xf numFmtId="0" fontId="9" fillId="5" borderId="0" xfId="0" applyFont="1" applyFill="1" applyAlignment="1"/>
    <xf numFmtId="0" fontId="3" fillId="5" borderId="0" xfId="0" applyFont="1" applyFill="1" applyAlignment="1"/>
    <xf numFmtId="167" fontId="10" fillId="5" borderId="0" xfId="0" applyNumberFormat="1" applyFont="1" applyFill="1" applyBorder="1" applyAlignment="1">
      <alignment horizontal="center" vertical="center"/>
    </xf>
    <xf numFmtId="166" fontId="10" fillId="5" borderId="0" xfId="0" applyNumberFormat="1" applyFont="1" applyFill="1" applyBorder="1" applyAlignment="1">
      <alignment horizontal="center" vertical="center"/>
    </xf>
    <xf numFmtId="0" fontId="22" fillId="2" borderId="0" xfId="0" applyFont="1" applyFill="1" applyAlignment="1" applyProtection="1">
      <alignment horizontal="center"/>
    </xf>
    <xf numFmtId="0" fontId="22" fillId="2" borderId="0" xfId="0" applyFont="1" applyFill="1" applyAlignment="1" applyProtection="1">
      <alignment horizontal="center" vertical="center"/>
    </xf>
    <xf numFmtId="164" fontId="0" fillId="2" borderId="0" xfId="0" applyNumberFormat="1" applyFill="1" applyAlignment="1" applyProtection="1">
      <alignment horizontal="left"/>
    </xf>
    <xf numFmtId="0" fontId="0" fillId="2" borderId="0" xfId="0" applyFill="1" applyAlignment="1" applyProtection="1">
      <alignment horizontal="left"/>
    </xf>
    <xf numFmtId="0" fontId="22" fillId="2" borderId="0" xfId="0" applyFont="1" applyFill="1" applyBorder="1" applyAlignment="1" applyProtection="1">
      <alignment horizontal="center" vertical="center"/>
    </xf>
    <xf numFmtId="164" fontId="0" fillId="2" borderId="0" xfId="0" applyNumberFormat="1" applyFill="1" applyAlignment="1" applyProtection="1">
      <alignment horizontal="center"/>
    </xf>
    <xf numFmtId="164" fontId="0" fillId="2" borderId="0" xfId="0" applyNumberFormat="1" applyFill="1" applyAlignment="1" applyProtection="1">
      <alignment horizontal="right"/>
    </xf>
    <xf numFmtId="0" fontId="0" fillId="2" borderId="0" xfId="0" applyFill="1" applyAlignment="1" applyProtection="1">
      <alignment horizontal="right"/>
    </xf>
    <xf numFmtId="0" fontId="0" fillId="2" borderId="0" xfId="0" applyFill="1" applyAlignment="1" applyProtection="1">
      <alignment horizontal="center"/>
    </xf>
    <xf numFmtId="164" fontId="0" fillId="2" borderId="0" xfId="0" applyNumberFormat="1" applyFill="1" applyAlignment="1" applyProtection="1">
      <alignment horizontal="center" vertical="top"/>
    </xf>
    <xf numFmtId="0" fontId="0" fillId="2" borderId="0" xfId="0" applyFill="1" applyAlignment="1" applyProtection="1">
      <alignment horizontal="center" vertical="top"/>
    </xf>
    <xf numFmtId="1" fontId="19" fillId="0" borderId="22" xfId="0" applyNumberFormat="1" applyFont="1" applyFill="1" applyBorder="1" applyAlignment="1" applyProtection="1">
      <alignment horizontal="center" vertical="center" wrapText="1"/>
    </xf>
    <xf numFmtId="0" fontId="19" fillId="0" borderId="22" xfId="0" applyFont="1" applyFill="1" applyBorder="1" applyAlignment="1" applyProtection="1">
      <alignment horizontal="center" vertical="center" wrapText="1"/>
    </xf>
    <xf numFmtId="164" fontId="0" fillId="2" borderId="41" xfId="0" applyNumberFormat="1" applyFill="1" applyBorder="1" applyAlignment="1" applyProtection="1">
      <alignment horizontal="center"/>
    </xf>
    <xf numFmtId="164" fontId="0" fillId="2" borderId="4" xfId="0" applyNumberFormat="1" applyFill="1" applyBorder="1" applyAlignment="1" applyProtection="1">
      <alignment horizontal="center"/>
    </xf>
    <xf numFmtId="164" fontId="0" fillId="2" borderId="2" xfId="0" applyNumberFormat="1" applyFill="1" applyBorder="1" applyAlignment="1" applyProtection="1">
      <alignment horizontal="center"/>
    </xf>
    <xf numFmtId="164" fontId="0" fillId="2" borderId="3" xfId="0" applyNumberFormat="1" applyFill="1" applyBorder="1" applyAlignment="1" applyProtection="1">
      <alignment horizontal="center"/>
    </xf>
    <xf numFmtId="164" fontId="0" fillId="2" borderId="47" xfId="0" applyNumberFormat="1" applyFill="1" applyBorder="1" applyAlignment="1" applyProtection="1">
      <alignment horizontal="center"/>
    </xf>
    <xf numFmtId="164" fontId="0" fillId="2" borderId="43" xfId="0" applyNumberFormat="1" applyFill="1" applyBorder="1" applyAlignment="1" applyProtection="1">
      <alignment horizontal="center"/>
    </xf>
    <xf numFmtId="164" fontId="20" fillId="2" borderId="12" xfId="0" applyNumberFormat="1" applyFont="1" applyFill="1" applyBorder="1" applyAlignment="1" applyProtection="1">
      <alignment horizontal="center" vertical="center"/>
    </xf>
    <xf numFmtId="164" fontId="20" fillId="2" borderId="46" xfId="0" applyNumberFormat="1" applyFont="1" applyFill="1" applyBorder="1" applyAlignment="1" applyProtection="1">
      <alignment horizontal="center" vertical="center"/>
    </xf>
    <xf numFmtId="164" fontId="20" fillId="2" borderId="15" xfId="0" applyNumberFormat="1" applyFont="1" applyFill="1" applyBorder="1" applyAlignment="1" applyProtection="1">
      <alignment horizontal="center" vertical="center"/>
    </xf>
    <xf numFmtId="164" fontId="20" fillId="2" borderId="23" xfId="0" applyNumberFormat="1" applyFont="1" applyFill="1" applyBorder="1" applyAlignment="1" applyProtection="1">
      <alignment horizontal="center" vertical="center"/>
    </xf>
    <xf numFmtId="164" fontId="20" fillId="2" borderId="48" xfId="0" applyNumberFormat="1" applyFont="1" applyFill="1" applyBorder="1" applyAlignment="1" applyProtection="1">
      <alignment horizontal="center" vertical="center"/>
    </xf>
    <xf numFmtId="164" fontId="20" fillId="2" borderId="26" xfId="0" applyNumberFormat="1" applyFont="1" applyFill="1" applyBorder="1" applyAlignment="1" applyProtection="1">
      <alignment horizontal="center" vertical="center"/>
    </xf>
    <xf numFmtId="0" fontId="0" fillId="2" borderId="56" xfId="0" applyFill="1" applyBorder="1" applyAlignment="1" applyProtection="1"/>
    <xf numFmtId="0" fontId="0" fillId="2" borderId="1" xfId="0" applyFill="1" applyBorder="1" applyAlignment="1" applyProtection="1">
      <alignment wrapText="1"/>
    </xf>
    <xf numFmtId="0" fontId="0" fillId="2" borderId="42" xfId="0" applyFill="1" applyBorder="1" applyAlignment="1" applyProtection="1">
      <alignment wrapText="1"/>
    </xf>
    <xf numFmtId="0" fontId="0" fillId="2" borderId="56" xfId="0" applyFill="1" applyBorder="1" applyAlignment="1" applyProtection="1">
      <alignment horizontal="left" wrapText="1"/>
    </xf>
    <xf numFmtId="0" fontId="0" fillId="2" borderId="2" xfId="0" applyFill="1" applyBorder="1" applyAlignment="1" applyProtection="1">
      <alignment horizontal="center"/>
    </xf>
    <xf numFmtId="0" fontId="0" fillId="2" borderId="4" xfId="0" applyFill="1" applyBorder="1" applyAlignment="1" applyProtection="1">
      <alignment horizontal="center"/>
    </xf>
    <xf numFmtId="0" fontId="0" fillId="2" borderId="56" xfId="0" applyFill="1" applyBorder="1" applyAlignment="1" applyProtection="1">
      <alignment horizontal="center"/>
    </xf>
    <xf numFmtId="0" fontId="0" fillId="2" borderId="50" xfId="0" applyFill="1" applyBorder="1" applyAlignment="1" applyProtection="1">
      <alignment horizontal="center"/>
    </xf>
    <xf numFmtId="0" fontId="0" fillId="2" borderId="1" xfId="0" applyFill="1" applyBorder="1" applyAlignment="1" applyProtection="1">
      <alignment horizontal="center"/>
    </xf>
    <xf numFmtId="0" fontId="0" fillId="2" borderId="42" xfId="0" applyFill="1" applyBorder="1" applyAlignment="1" applyProtection="1">
      <alignment horizontal="center"/>
    </xf>
    <xf numFmtId="0" fontId="0" fillId="2" borderId="36" xfId="0" applyFill="1" applyBorder="1" applyAlignment="1" applyProtection="1">
      <alignment horizontal="center"/>
    </xf>
    <xf numFmtId="0" fontId="1" fillId="2" borderId="60" xfId="0" applyFont="1" applyFill="1" applyBorder="1" applyAlignment="1" applyProtection="1">
      <alignment horizontal="center" vertical="center"/>
    </xf>
    <xf numFmtId="0" fontId="1" fillId="2" borderId="52" xfId="0" applyFont="1" applyFill="1" applyBorder="1" applyAlignment="1" applyProtection="1">
      <alignment horizontal="center" vertical="center"/>
    </xf>
    <xf numFmtId="0" fontId="0" fillId="2" borderId="43" xfId="0" applyFill="1" applyBorder="1" applyAlignment="1" applyProtection="1">
      <alignment horizontal="center"/>
    </xf>
    <xf numFmtId="0" fontId="17" fillId="2" borderId="1" xfId="0" applyFont="1" applyFill="1" applyBorder="1" applyAlignment="1" applyProtection="1">
      <alignment horizontal="center" vertical="center"/>
    </xf>
    <xf numFmtId="164" fontId="0" fillId="2" borderId="36" xfId="0" applyNumberFormat="1" applyFill="1" applyBorder="1" applyAlignment="1" applyProtection="1">
      <alignment horizontal="center"/>
    </xf>
    <xf numFmtId="164" fontId="0" fillId="2" borderId="37" xfId="0" applyNumberFormat="1" applyFill="1" applyBorder="1" applyAlignment="1" applyProtection="1">
      <alignment horizontal="center"/>
    </xf>
    <xf numFmtId="0" fontId="1" fillId="2" borderId="2" xfId="0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 wrapText="1"/>
    </xf>
    <xf numFmtId="0" fontId="0" fillId="2" borderId="12" xfId="0" applyFill="1" applyBorder="1" applyAlignment="1" applyProtection="1">
      <alignment horizontal="center"/>
    </xf>
    <xf numFmtId="0" fontId="0" fillId="2" borderId="46" xfId="0" applyFill="1" applyBorder="1" applyAlignment="1" applyProtection="1">
      <alignment horizontal="center"/>
    </xf>
    <xf numFmtId="0" fontId="0" fillId="2" borderId="48" xfId="0" applyFill="1" applyBorder="1" applyAlignment="1" applyProtection="1">
      <alignment horizontal="center"/>
    </xf>
    <xf numFmtId="0" fontId="0" fillId="2" borderId="26" xfId="0" applyFill="1" applyBorder="1" applyAlignment="1" applyProtection="1">
      <alignment horizontal="center"/>
    </xf>
    <xf numFmtId="164" fontId="16" fillId="2" borderId="0" xfId="0" applyNumberFormat="1" applyFont="1" applyFill="1" applyAlignment="1" applyProtection="1">
      <alignment horizontal="center" vertical="center"/>
    </xf>
    <xf numFmtId="0" fontId="15" fillId="2" borderId="19" xfId="0" applyFont="1" applyFill="1" applyBorder="1" applyAlignment="1" applyProtection="1">
      <alignment horizontal="center" vertical="center"/>
    </xf>
    <xf numFmtId="0" fontId="15" fillId="2" borderId="20" xfId="0" applyFont="1" applyFill="1" applyBorder="1" applyAlignment="1" applyProtection="1">
      <alignment horizontal="center" vertical="center"/>
    </xf>
    <xf numFmtId="0" fontId="15" fillId="2" borderId="21" xfId="0" applyFont="1" applyFill="1" applyBorder="1" applyAlignment="1" applyProtection="1">
      <alignment horizontal="center" vertical="center"/>
    </xf>
    <xf numFmtId="0" fontId="15" fillId="2" borderId="22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5" fillId="2" borderId="23" xfId="0" applyFont="1" applyFill="1" applyBorder="1" applyAlignment="1" applyProtection="1">
      <alignment horizontal="center" vertical="center"/>
    </xf>
    <xf numFmtId="0" fontId="15" fillId="2" borderId="40" xfId="0" applyFont="1" applyFill="1" applyBorder="1" applyAlignment="1" applyProtection="1">
      <alignment horizontal="center" vertical="center"/>
    </xf>
    <xf numFmtId="0" fontId="15" fillId="2" borderId="11" xfId="0" applyFont="1" applyFill="1" applyBorder="1" applyAlignment="1" applyProtection="1">
      <alignment horizontal="center" vertical="center"/>
    </xf>
    <xf numFmtId="0" fontId="15" fillId="2" borderId="45" xfId="0" applyFont="1" applyFill="1" applyBorder="1" applyAlignment="1" applyProtection="1">
      <alignment horizontal="center" vertical="center"/>
    </xf>
    <xf numFmtId="0" fontId="1" fillId="2" borderId="31" xfId="0" applyFont="1" applyFill="1" applyBorder="1" applyAlignment="1" applyProtection="1">
      <alignment horizontal="center" vertical="center"/>
    </xf>
    <xf numFmtId="0" fontId="0" fillId="2" borderId="2" xfId="0" applyFill="1" applyBorder="1" applyAlignment="1" applyProtection="1">
      <alignment horizontal="center" vertical="center" wrapText="1"/>
    </xf>
    <xf numFmtId="0" fontId="0" fillId="2" borderId="31" xfId="0" applyFill="1" applyBorder="1" applyAlignment="1" applyProtection="1">
      <alignment horizontal="center" vertical="center"/>
    </xf>
    <xf numFmtId="0" fontId="15" fillId="2" borderId="19" xfId="0" applyFont="1" applyFill="1" applyBorder="1" applyAlignment="1" applyProtection="1">
      <alignment horizontal="center" vertical="center" wrapText="1"/>
    </xf>
    <xf numFmtId="0" fontId="1" fillId="4" borderId="41" xfId="0" applyFont="1" applyFill="1" applyBorder="1" applyAlignment="1" applyProtection="1">
      <alignment horizontal="center" vertical="center" wrapText="1"/>
      <protection locked="0"/>
    </xf>
    <xf numFmtId="0" fontId="1" fillId="4" borderId="4" xfId="0" applyFont="1" applyFill="1" applyBorder="1" applyAlignment="1" applyProtection="1">
      <alignment horizontal="center" vertical="center" wrapText="1"/>
      <protection locked="0"/>
    </xf>
    <xf numFmtId="170" fontId="0" fillId="2" borderId="12" xfId="0" applyNumberFormat="1" applyFill="1" applyBorder="1" applyAlignment="1" applyProtection="1">
      <alignment horizontal="center" vertical="center"/>
    </xf>
    <xf numFmtId="170" fontId="0" fillId="2" borderId="14" xfId="0" applyNumberFormat="1" applyFill="1" applyBorder="1" applyAlignment="1" applyProtection="1">
      <alignment horizontal="center" vertical="center"/>
    </xf>
    <xf numFmtId="170" fontId="0" fillId="2" borderId="15" xfId="0" applyNumberFormat="1" applyFill="1" applyBorder="1" applyAlignment="1" applyProtection="1">
      <alignment horizontal="center" vertical="center"/>
    </xf>
    <xf numFmtId="170" fontId="0" fillId="2" borderId="16" xfId="0" applyNumberFormat="1" applyFill="1" applyBorder="1" applyAlignment="1" applyProtection="1">
      <alignment horizontal="center" vertical="center"/>
    </xf>
    <xf numFmtId="170" fontId="0" fillId="2" borderId="48" xfId="0" applyNumberFormat="1" applyFill="1" applyBorder="1" applyAlignment="1" applyProtection="1">
      <alignment horizontal="center" vertical="center"/>
    </xf>
    <xf numFmtId="170" fontId="0" fillId="2" borderId="55" xfId="0" applyNumberFormat="1" applyFill="1" applyBorder="1" applyAlignment="1" applyProtection="1">
      <alignment horizontal="center" vertical="center"/>
    </xf>
    <xf numFmtId="170" fontId="0" fillId="2" borderId="46" xfId="0" applyNumberFormat="1" applyFill="1" applyBorder="1" applyAlignment="1" applyProtection="1">
      <alignment horizontal="center" vertical="center"/>
    </xf>
    <xf numFmtId="170" fontId="0" fillId="2" borderId="23" xfId="0" applyNumberFormat="1" applyFill="1" applyBorder="1" applyAlignment="1" applyProtection="1">
      <alignment horizontal="center" vertical="center"/>
    </xf>
    <xf numFmtId="170" fontId="0" fillId="2" borderId="26" xfId="0" applyNumberFormat="1" applyFill="1" applyBorder="1" applyAlignment="1" applyProtection="1">
      <alignment horizontal="center" vertical="center"/>
    </xf>
    <xf numFmtId="164" fontId="16" fillId="2" borderId="0" xfId="0" applyNumberFormat="1" applyFont="1" applyFill="1" applyBorder="1" applyAlignment="1" applyProtection="1">
      <alignment horizontal="center" vertical="top" wrapText="1"/>
    </xf>
    <xf numFmtId="164" fontId="16" fillId="2" borderId="0" xfId="0" applyNumberFormat="1" applyFont="1" applyFill="1" applyBorder="1" applyAlignment="1" applyProtection="1">
      <alignment horizontal="right" vertical="top" wrapText="1"/>
    </xf>
    <xf numFmtId="164" fontId="16" fillId="2" borderId="0" xfId="0" applyNumberFormat="1" applyFont="1" applyFill="1" applyBorder="1" applyAlignment="1" applyProtection="1">
      <alignment horizontal="right"/>
    </xf>
    <xf numFmtId="164" fontId="16" fillId="2" borderId="0" xfId="0" applyNumberFormat="1" applyFont="1" applyFill="1" applyBorder="1" applyAlignment="1" applyProtection="1">
      <alignment horizontal="center" vertical="center" wrapText="1"/>
    </xf>
    <xf numFmtId="0" fontId="15" fillId="2" borderId="24" xfId="0" applyFont="1" applyFill="1" applyBorder="1" applyAlignment="1" applyProtection="1">
      <alignment horizontal="center" vertical="center"/>
    </xf>
    <xf numFmtId="0" fontId="15" fillId="2" borderId="25" xfId="0" applyFont="1" applyFill="1" applyBorder="1" applyAlignment="1" applyProtection="1">
      <alignment horizontal="center" vertical="center"/>
    </xf>
    <xf numFmtId="0" fontId="12" fillId="2" borderId="0" xfId="3" applyFont="1" applyFill="1" applyBorder="1" applyAlignment="1" applyProtection="1">
      <alignment horizontal="center" vertical="center"/>
    </xf>
    <xf numFmtId="0" fontId="1" fillId="2" borderId="27" xfId="0" applyFont="1" applyFill="1" applyBorder="1" applyAlignment="1" applyProtection="1">
      <alignment horizontal="center"/>
    </xf>
    <xf numFmtId="0" fontId="1" fillId="2" borderId="28" xfId="0" applyFont="1" applyFill="1" applyBorder="1" applyAlignment="1" applyProtection="1">
      <alignment horizontal="center"/>
    </xf>
    <xf numFmtId="0" fontId="1" fillId="2" borderId="29" xfId="0" applyFont="1" applyFill="1" applyBorder="1" applyAlignment="1" applyProtection="1">
      <alignment horizontal="center"/>
    </xf>
    <xf numFmtId="0" fontId="0" fillId="2" borderId="3" xfId="0" applyFill="1" applyBorder="1" applyAlignment="1" applyProtection="1">
      <alignment horizontal="center"/>
    </xf>
    <xf numFmtId="0" fontId="0" fillId="2" borderId="31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0" fillId="3" borderId="5" xfId="0" applyFill="1" applyBorder="1" applyAlignment="1" applyProtection="1">
      <alignment horizontal="center"/>
    </xf>
    <xf numFmtId="0" fontId="0" fillId="3" borderId="34" xfId="0" applyFill="1" applyBorder="1" applyAlignment="1" applyProtection="1">
      <alignment horizontal="center"/>
    </xf>
    <xf numFmtId="0" fontId="15" fillId="2" borderId="26" xfId="0" applyFont="1" applyFill="1" applyBorder="1" applyAlignment="1" applyProtection="1">
      <alignment horizontal="center" vertical="center"/>
    </xf>
    <xf numFmtId="164" fontId="16" fillId="2" borderId="0" xfId="0" applyNumberFormat="1" applyFont="1" applyFill="1" applyBorder="1" applyAlignment="1" applyProtection="1">
      <alignment horizontal="left"/>
    </xf>
    <xf numFmtId="0" fontId="16" fillId="2" borderId="0" xfId="0" applyFont="1" applyFill="1" applyBorder="1" applyAlignment="1" applyProtection="1">
      <alignment horizontal="left"/>
    </xf>
    <xf numFmtId="164" fontId="16" fillId="2" borderId="0" xfId="0" applyNumberFormat="1" applyFont="1" applyFill="1" applyBorder="1" applyAlignment="1" applyProtection="1">
      <alignment horizontal="center" vertical="center"/>
    </xf>
    <xf numFmtId="164" fontId="16" fillId="2" borderId="0" xfId="0" applyNumberFormat="1" applyFont="1" applyFill="1" applyBorder="1" applyAlignment="1" applyProtection="1">
      <alignment horizontal="left" vertical="center"/>
    </xf>
    <xf numFmtId="0" fontId="1" fillId="2" borderId="50" xfId="0" applyFont="1" applyFill="1" applyBorder="1" applyAlignment="1" applyProtection="1">
      <alignment horizontal="center" vertical="center"/>
    </xf>
    <xf numFmtId="0" fontId="1" fillId="2" borderId="51" xfId="0" applyFont="1" applyFill="1" applyBorder="1" applyAlignment="1" applyProtection="1">
      <alignment horizontal="center" vertical="center"/>
    </xf>
    <xf numFmtId="0" fontId="1" fillId="2" borderId="53" xfId="0" applyFont="1" applyFill="1" applyBorder="1" applyAlignment="1" applyProtection="1">
      <alignment horizontal="center" vertical="center"/>
    </xf>
    <xf numFmtId="0" fontId="1" fillId="2" borderId="50" xfId="0" applyFont="1" applyFill="1" applyBorder="1" applyAlignment="1" applyProtection="1">
      <alignment horizontal="center" vertical="center" wrapText="1"/>
    </xf>
    <xf numFmtId="0" fontId="1" fillId="2" borderId="51" xfId="0" applyFont="1" applyFill="1" applyBorder="1" applyAlignment="1" applyProtection="1">
      <alignment horizontal="center" vertical="center" wrapText="1"/>
    </xf>
    <xf numFmtId="0" fontId="1" fillId="2" borderId="41" xfId="0" applyFont="1" applyFill="1" applyBorder="1" applyAlignment="1" applyProtection="1">
      <alignment horizontal="center" vertical="center" wrapText="1"/>
    </xf>
    <xf numFmtId="0" fontId="1" fillId="2" borderId="3" xfId="0" applyFont="1" applyFill="1" applyBorder="1" applyAlignment="1" applyProtection="1">
      <alignment horizontal="center" vertical="center" wrapText="1"/>
    </xf>
    <xf numFmtId="2" fontId="15" fillId="2" borderId="56" xfId="0" applyNumberFormat="1" applyFont="1" applyFill="1" applyBorder="1" applyAlignment="1" applyProtection="1">
      <alignment horizontal="center" vertical="center"/>
    </xf>
    <xf numFmtId="2" fontId="15" fillId="2" borderId="54" xfId="0" applyNumberFormat="1" applyFont="1" applyFill="1" applyBorder="1" applyAlignment="1" applyProtection="1">
      <alignment horizontal="center" vertical="center"/>
    </xf>
    <xf numFmtId="2" fontId="15" fillId="2" borderId="1" xfId="0" applyNumberFormat="1" applyFont="1" applyFill="1" applyBorder="1" applyAlignment="1" applyProtection="1">
      <alignment horizontal="center" vertical="center"/>
    </xf>
    <xf numFmtId="2" fontId="15" fillId="2" borderId="32" xfId="0" applyNumberFormat="1" applyFont="1" applyFill="1" applyBorder="1" applyAlignment="1" applyProtection="1">
      <alignment horizontal="center" vertical="center"/>
    </xf>
    <xf numFmtId="2" fontId="15" fillId="2" borderId="42" xfId="0" applyNumberFormat="1" applyFont="1" applyFill="1" applyBorder="1" applyAlignment="1" applyProtection="1">
      <alignment horizontal="center" vertical="center"/>
    </xf>
    <xf numFmtId="2" fontId="15" fillId="2" borderId="44" xfId="0" applyNumberFormat="1" applyFont="1" applyFill="1" applyBorder="1" applyAlignment="1" applyProtection="1">
      <alignment horizontal="center" vertical="center"/>
    </xf>
    <xf numFmtId="0" fontId="17" fillId="2" borderId="42" xfId="0" applyFont="1" applyFill="1" applyBorder="1" applyAlignment="1" applyProtection="1">
      <alignment horizontal="center" vertical="center"/>
    </xf>
    <xf numFmtId="0" fontId="1" fillId="2" borderId="40" xfId="0" applyFont="1" applyFill="1" applyBorder="1" applyAlignment="1" applyProtection="1">
      <alignment horizontal="center" vertical="center"/>
    </xf>
    <xf numFmtId="0" fontId="1" fillId="2" borderId="18" xfId="0" applyFont="1" applyFill="1" applyBorder="1" applyAlignment="1" applyProtection="1">
      <alignment horizontal="center" vertical="center"/>
    </xf>
    <xf numFmtId="0" fontId="1" fillId="2" borderId="17" xfId="0" applyFont="1" applyFill="1" applyBorder="1" applyAlignment="1" applyProtection="1">
      <alignment horizontal="center" vertical="center" wrapText="1"/>
    </xf>
    <xf numFmtId="0" fontId="1" fillId="2" borderId="45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center" vertical="center"/>
    </xf>
    <xf numFmtId="0" fontId="1" fillId="2" borderId="58" xfId="0" applyFont="1" applyFill="1" applyBorder="1" applyAlignment="1" applyProtection="1">
      <alignment horizontal="center" vertical="center"/>
    </xf>
    <xf numFmtId="0" fontId="16" fillId="2" borderId="25" xfId="0" applyFont="1" applyFill="1" applyBorder="1" applyAlignment="1" applyProtection="1">
      <alignment horizontal="center" vertical="top"/>
    </xf>
    <xf numFmtId="0" fontId="0" fillId="2" borderId="0" xfId="0" applyFill="1" applyBorder="1" applyAlignment="1" applyProtection="1">
      <alignment horizontal="center" wrapText="1"/>
    </xf>
    <xf numFmtId="0" fontId="1" fillId="2" borderId="56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54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0" fontId="1" fillId="2" borderId="0" xfId="0" applyFont="1" applyFill="1" applyBorder="1" applyAlignment="1" applyProtection="1">
      <alignment horizontal="center"/>
    </xf>
    <xf numFmtId="0" fontId="1" fillId="2" borderId="60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54" xfId="0" applyFont="1" applyFill="1" applyBorder="1" applyAlignment="1">
      <alignment horizontal="center" vertical="center" wrapText="1"/>
    </xf>
    <xf numFmtId="0" fontId="1" fillId="2" borderId="32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/>
    </xf>
    <xf numFmtId="0" fontId="1" fillId="2" borderId="40" xfId="0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2" borderId="32" xfId="0" applyFont="1" applyFill="1" applyBorder="1" applyAlignment="1">
      <alignment horizontal="center"/>
    </xf>
    <xf numFmtId="0" fontId="1" fillId="2" borderId="27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0" fontId="0" fillId="3" borderId="3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32" xfId="0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165" fontId="13" fillId="2" borderId="24" xfId="0" applyNumberFormat="1" applyFont="1" applyFill="1" applyBorder="1" applyAlignment="1">
      <alignment horizontal="center"/>
    </xf>
    <xf numFmtId="0" fontId="13" fillId="2" borderId="25" xfId="0" applyFont="1" applyFill="1" applyBorder="1" applyAlignment="1">
      <alignment horizontal="center"/>
    </xf>
    <xf numFmtId="0" fontId="13" fillId="2" borderId="26" xfId="0" applyFont="1" applyFill="1" applyBorder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165" fontId="0" fillId="2" borderId="32" xfId="0" applyNumberFormat="1" applyFill="1" applyBorder="1" applyAlignment="1">
      <alignment horizontal="center"/>
    </xf>
    <xf numFmtId="165" fontId="0" fillId="2" borderId="36" xfId="0" applyNumberFormat="1" applyFill="1" applyBorder="1" applyAlignment="1">
      <alignment horizontal="center"/>
    </xf>
    <xf numFmtId="165" fontId="0" fillId="2" borderId="37" xfId="0" applyNumberFormat="1" applyFill="1" applyBorder="1" applyAlignment="1">
      <alignment horizontal="center"/>
    </xf>
    <xf numFmtId="165" fontId="0" fillId="2" borderId="38" xfId="0" applyNumberFormat="1" applyFill="1" applyBorder="1" applyAlignment="1">
      <alignment horizontal="center"/>
    </xf>
    <xf numFmtId="0" fontId="15" fillId="2" borderId="19" xfId="0" applyFont="1" applyFill="1" applyBorder="1" applyAlignment="1">
      <alignment horizontal="center"/>
    </xf>
    <xf numFmtId="0" fontId="15" fillId="2" borderId="20" xfId="0" applyFont="1" applyFill="1" applyBorder="1" applyAlignment="1">
      <alignment horizontal="center"/>
    </xf>
    <xf numFmtId="0" fontId="15" fillId="2" borderId="21" xfId="0" applyFont="1" applyFill="1" applyBorder="1" applyAlignment="1">
      <alignment horizontal="center"/>
    </xf>
    <xf numFmtId="165" fontId="13" fillId="2" borderId="22" xfId="0" applyNumberFormat="1" applyFont="1" applyFill="1" applyBorder="1" applyAlignment="1">
      <alignment horizontal="center"/>
    </xf>
    <xf numFmtId="165" fontId="13" fillId="2" borderId="0" xfId="0" applyNumberFormat="1" applyFont="1" applyFill="1" applyBorder="1" applyAlignment="1">
      <alignment horizontal="center"/>
    </xf>
    <xf numFmtId="165" fontId="13" fillId="2" borderId="23" xfId="0" applyNumberFormat="1" applyFont="1" applyFill="1" applyBorder="1" applyAlignment="1">
      <alignment horizontal="center"/>
    </xf>
    <xf numFmtId="165" fontId="13" fillId="2" borderId="22" xfId="0" applyNumberFormat="1" applyFont="1" applyFill="1" applyBorder="1" applyAlignment="1">
      <alignment horizontal="center" vertical="center" textRotation="90"/>
    </xf>
    <xf numFmtId="165" fontId="13" fillId="2" borderId="0" xfId="0" applyNumberFormat="1" applyFont="1" applyFill="1" applyBorder="1" applyAlignment="1">
      <alignment horizontal="center" vertical="center" textRotation="90"/>
    </xf>
    <xf numFmtId="165" fontId="1" fillId="2" borderId="0" xfId="0" applyNumberFormat="1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</cellXfs>
  <cellStyles count="4">
    <cellStyle name="Гиперссылка" xfId="3" builtinId="8"/>
    <cellStyle name="Обычный" xfId="0" builtinId="0"/>
    <cellStyle name="Обычный 2" xfId="2" xr:uid="{00000000-0005-0000-0000-000002000000}"/>
    <cellStyle name="Процентный" xfId="1" builtinId="5"/>
  </cellStyles>
  <dxfs count="165"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rgb="FFFFC000"/>
        </patternFill>
      </fill>
    </dxf>
    <dxf>
      <font>
        <color rgb="FF00B050"/>
        <name val="Cambria"/>
        <scheme val="none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1A1A1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4" dropStyle="combo" dx="16" fmlaLink="$AM$6" fmlaRange="$AM$2:$AM$5" sel="1" val="0"/>
</file>

<file path=xl/ctrlProps/ctrlProp2.xml><?xml version="1.0" encoding="utf-8"?>
<formControlPr xmlns="http://schemas.microsoft.com/office/spreadsheetml/2009/9/main" objectType="Drop" dropStyle="combo" dx="16" fmlaLink="$AM$19" fmlaRange="$AM$11:$AM$18" sel="1" val="0"/>
</file>

<file path=xl/ctrlProps/ctrlProp3.xml><?xml version="1.0" encoding="utf-8"?>
<formControlPr xmlns="http://schemas.microsoft.com/office/spreadsheetml/2009/9/main" objectType="Drop" dropLines="3" dropStyle="combo" dx="16" fmlaLink="$AM$25" fmlaRange="$AM$21:$AM$23" sel="1" val="0"/>
</file>

<file path=xl/ctrlProps/ctrlProp4.xml><?xml version="1.0" encoding="utf-8"?>
<formControlPr xmlns="http://schemas.microsoft.com/office/spreadsheetml/2009/9/main" objectType="Drop" dropLines="4" dropStyle="combo" dx="16" fmlaLink="$AO$6" fmlaRange="$AO$2:$AO$5" sel="1" val="0"/>
</file>

<file path=xl/ctrlProps/ctrlProp5.xml><?xml version="1.0" encoding="utf-8"?>
<formControlPr xmlns="http://schemas.microsoft.com/office/spreadsheetml/2009/9/main" objectType="Drop" dropLines="7" dropStyle="combo" dx="16" fmlaLink="$AO$15" fmlaRange="$AO$8:$AO$14" sel="1" val="0"/>
</file>

<file path=xl/ctrlProps/ctrlProp6.xml><?xml version="1.0" encoding="utf-8"?>
<formControlPr xmlns="http://schemas.microsoft.com/office/spreadsheetml/2009/9/main" objectType="Drop" dropLines="7" dropStyle="combo" dx="16" fmlaLink="$AK$9" fmlaRange="$AK$2:$AK$8" sel="1" val="0"/>
</file>

<file path=xl/ctrlProps/ctrlProp7.xml><?xml version="1.0" encoding="utf-8"?>
<formControlPr xmlns="http://schemas.microsoft.com/office/spreadsheetml/2009/9/main" objectType="Drop" dropStyle="combo" dx="16" fmlaLink="$AK$19" fmlaRange="$AK$11:$AK$18" sel="1" val="0"/>
</file>

<file path=xl/ctrlProps/ctrlProp8.xml><?xml version="1.0" encoding="utf-8"?>
<formControlPr xmlns="http://schemas.microsoft.com/office/spreadsheetml/2009/9/main" objectType="Drop" dropLines="4" dropStyle="combo" dx="16" fmlaLink="$AM$6" fmlaRange="$AM$2:$AM$5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channel/UC8TAdPX0cxcSeiVxX7NUG0g" TargetMode="External"/><Relationship Id="rId3" Type="http://schemas.openxmlformats.org/officeDocument/2006/relationships/image" Target="../media/image2.jpeg"/><Relationship Id="rId7" Type="http://schemas.openxmlformats.org/officeDocument/2006/relationships/image" Target="../media/image4.png"/><Relationship Id="rId12" Type="http://schemas.openxmlformats.org/officeDocument/2006/relationships/image" Target="../media/image6.jpg"/><Relationship Id="rId2" Type="http://schemas.openxmlformats.org/officeDocument/2006/relationships/hyperlink" Target="https://www.instagram.com/hettich_russia/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www.facebook.com/HettichRussia/" TargetMode="External"/><Relationship Id="rId11" Type="http://schemas.openxmlformats.org/officeDocument/2006/relationships/hyperlink" Target="#'AVT &#1092;&#1072;&#1089;&#1072;&#1076;&#1099;'!A1"/><Relationship Id="rId5" Type="http://schemas.openxmlformats.org/officeDocument/2006/relationships/image" Target="../media/image3.jpeg"/><Relationship Id="rId10" Type="http://schemas.openxmlformats.org/officeDocument/2006/relationships/hyperlink" Target="#'AvanTech YOU'!A1"/><Relationship Id="rId4" Type="http://schemas.openxmlformats.org/officeDocument/2006/relationships/hyperlink" Target="https://vk.com/hettichrussia" TargetMode="External"/><Relationship Id="rId9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jpeg"/><Relationship Id="rId18" Type="http://schemas.openxmlformats.org/officeDocument/2006/relationships/hyperlink" Target="#'AVT &#1092;&#1072;&#1089;&#1072;&#1076;&#1099;'!A509"/><Relationship Id="rId26" Type="http://schemas.openxmlformats.org/officeDocument/2006/relationships/image" Target="../media/image23.jpg"/><Relationship Id="rId3" Type="http://schemas.openxmlformats.org/officeDocument/2006/relationships/image" Target="../media/image9.jpg"/><Relationship Id="rId21" Type="http://schemas.openxmlformats.org/officeDocument/2006/relationships/image" Target="../media/image19.png"/><Relationship Id="rId7" Type="http://schemas.openxmlformats.org/officeDocument/2006/relationships/hyperlink" Target="https://web.hettich.com/ru-ru/glavnaja-stranica.jsp" TargetMode="External"/><Relationship Id="rId12" Type="http://schemas.openxmlformats.org/officeDocument/2006/relationships/image" Target="../media/image15.jpeg"/><Relationship Id="rId17" Type="http://schemas.openxmlformats.org/officeDocument/2006/relationships/hyperlink" Target="#'AVT &#1092;&#1072;&#1089;&#1072;&#1076;&#1099;'!A399"/><Relationship Id="rId25" Type="http://schemas.openxmlformats.org/officeDocument/2006/relationships/hyperlink" Target="#'AVT &#1092;&#1072;&#1089;&#1072;&#1076;&#1099;'!A24"/><Relationship Id="rId2" Type="http://schemas.openxmlformats.org/officeDocument/2006/relationships/image" Target="../media/image8.jpg"/><Relationship Id="rId16" Type="http://schemas.openxmlformats.org/officeDocument/2006/relationships/hyperlink" Target="#'AVT &#1092;&#1072;&#1089;&#1072;&#1076;&#1099;'!A305"/><Relationship Id="rId20" Type="http://schemas.openxmlformats.org/officeDocument/2006/relationships/image" Target="../media/image18.jpeg"/><Relationship Id="rId1" Type="http://schemas.openxmlformats.org/officeDocument/2006/relationships/image" Target="../media/image7.jpeg"/><Relationship Id="rId6" Type="http://schemas.openxmlformats.org/officeDocument/2006/relationships/image" Target="../media/image10.png"/><Relationship Id="rId11" Type="http://schemas.openxmlformats.org/officeDocument/2006/relationships/image" Target="../media/image14.jpeg"/><Relationship Id="rId24" Type="http://schemas.openxmlformats.org/officeDocument/2006/relationships/image" Target="../media/image22.jpg"/><Relationship Id="rId5" Type="http://schemas.openxmlformats.org/officeDocument/2006/relationships/hyperlink" Target="https://www.youtube.com/watch?v=rB5yVDMkmY4" TargetMode="External"/><Relationship Id="rId15" Type="http://schemas.openxmlformats.org/officeDocument/2006/relationships/hyperlink" Target="#'AVT &#1092;&#1072;&#1089;&#1072;&#1076;&#1099;'!A228"/><Relationship Id="rId23" Type="http://schemas.openxmlformats.org/officeDocument/2006/relationships/image" Target="../media/image21.jpg"/><Relationship Id="rId28" Type="http://schemas.openxmlformats.org/officeDocument/2006/relationships/image" Target="../media/image25.jpg"/><Relationship Id="rId10" Type="http://schemas.openxmlformats.org/officeDocument/2006/relationships/image" Target="../media/image13.jpg"/><Relationship Id="rId19" Type="http://schemas.openxmlformats.org/officeDocument/2006/relationships/image" Target="../media/image17.jpeg"/><Relationship Id="rId4" Type="http://schemas.openxmlformats.org/officeDocument/2006/relationships/hyperlink" Target="#Main!A1"/><Relationship Id="rId9" Type="http://schemas.openxmlformats.org/officeDocument/2006/relationships/image" Target="../media/image12.png"/><Relationship Id="rId14" Type="http://schemas.openxmlformats.org/officeDocument/2006/relationships/hyperlink" Target="#'AVT &#1092;&#1072;&#1089;&#1072;&#1076;&#1099;'!A156"/><Relationship Id="rId22" Type="http://schemas.openxmlformats.org/officeDocument/2006/relationships/image" Target="../media/image20.jpeg"/><Relationship Id="rId27" Type="http://schemas.openxmlformats.org/officeDocument/2006/relationships/image" Target="../media/image24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g"/><Relationship Id="rId13" Type="http://schemas.openxmlformats.org/officeDocument/2006/relationships/image" Target="../media/image32.jpg"/><Relationship Id="rId3" Type="http://schemas.openxmlformats.org/officeDocument/2006/relationships/hyperlink" Target="https://www.youtube.com/watch?v=rB5yVDMkmY4" TargetMode="External"/><Relationship Id="rId7" Type="http://schemas.openxmlformats.org/officeDocument/2006/relationships/image" Target="../media/image12.png"/><Relationship Id="rId12" Type="http://schemas.openxmlformats.org/officeDocument/2006/relationships/image" Target="../media/image31.jpg"/><Relationship Id="rId2" Type="http://schemas.openxmlformats.org/officeDocument/2006/relationships/hyperlink" Target="#Main!A1"/><Relationship Id="rId1" Type="http://schemas.openxmlformats.org/officeDocument/2006/relationships/image" Target="../media/image26.jpg"/><Relationship Id="rId6" Type="http://schemas.openxmlformats.org/officeDocument/2006/relationships/image" Target="../media/image11.png"/><Relationship Id="rId11" Type="http://schemas.openxmlformats.org/officeDocument/2006/relationships/image" Target="../media/image30.jpg"/><Relationship Id="rId5" Type="http://schemas.openxmlformats.org/officeDocument/2006/relationships/hyperlink" Target="https://web.hettich.com/ru-ru/glavnaja-stranica.jsp" TargetMode="External"/><Relationship Id="rId10" Type="http://schemas.openxmlformats.org/officeDocument/2006/relationships/image" Target="../media/image29.jpg"/><Relationship Id="rId4" Type="http://schemas.openxmlformats.org/officeDocument/2006/relationships/image" Target="../media/image10.png"/><Relationship Id="rId9" Type="http://schemas.openxmlformats.org/officeDocument/2006/relationships/image" Target="../media/image2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222250</xdr:colOff>
      <xdr:row>38</xdr:row>
      <xdr:rowOff>40308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842750" cy="8485808"/>
        </a:xfrm>
        <a:prstGeom prst="rect">
          <a:avLst/>
        </a:prstGeom>
      </xdr:spPr>
    </xdr:pic>
    <xdr:clientData/>
  </xdr:twoCellAnchor>
  <xdr:twoCellAnchor>
    <xdr:from>
      <xdr:col>21</xdr:col>
      <xdr:colOff>12975</xdr:colOff>
      <xdr:row>36</xdr:row>
      <xdr:rowOff>57150</xdr:rowOff>
    </xdr:from>
    <xdr:to>
      <xdr:col>23</xdr:col>
      <xdr:colOff>224975</xdr:colOff>
      <xdr:row>40</xdr:row>
      <xdr:rowOff>40550</xdr:rowOff>
    </xdr:to>
    <xdr:grpSp>
      <xdr:nvGrpSpPr>
        <xdr:cNvPr id="32" name="Группа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GrpSpPr/>
      </xdr:nvGrpSpPr>
      <xdr:grpSpPr>
        <a:xfrm>
          <a:off x="15268850" y="8121650"/>
          <a:ext cx="720000" cy="745400"/>
          <a:chOff x="3600000" y="3672000"/>
          <a:chExt cx="720000" cy="720000"/>
        </a:xfrm>
      </xdr:grpSpPr>
      <xdr:pic>
        <xdr:nvPicPr>
          <xdr:cNvPr id="42" name="Picture 5" descr="D:\work folders\МОС\Документы по работе\прайс-лист\конфигуратор\77358bfbe165b939fca72a7876583dc5.jpg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 l="7541" t="7717" r="7742" b="7013"/>
          <a:stretch>
            <a:fillRect/>
          </a:stretch>
        </xdr:blipFill>
        <xdr:spPr bwMode="auto">
          <a:xfrm>
            <a:off x="3600000" y="3672000"/>
            <a:ext cx="715325" cy="720000"/>
          </a:xfrm>
          <a:prstGeom prst="rect">
            <a:avLst/>
          </a:prstGeom>
          <a:noFill/>
        </xdr:spPr>
      </xdr:pic>
      <xdr:sp macro="" textlink="">
        <xdr:nvSpPr>
          <xdr:cNvPr id="43" name="Скругленный прямоугольник 42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>
            <a:spLocks noChangeAspect="1"/>
          </xdr:cNvSpPr>
        </xdr:nvSpPr>
        <xdr:spPr>
          <a:xfrm>
            <a:off x="3600000" y="3672000"/>
            <a:ext cx="720000" cy="720000"/>
          </a:xfrm>
          <a:prstGeom prst="roundRect">
            <a:avLst>
              <a:gd name="adj" fmla="val 10532"/>
            </a:avLst>
          </a:prstGeom>
          <a:noFill/>
          <a:ln w="31750"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26</xdr:col>
      <xdr:colOff>459200</xdr:colOff>
      <xdr:row>36</xdr:row>
      <xdr:rowOff>41275</xdr:rowOff>
    </xdr:from>
    <xdr:to>
      <xdr:col>26</xdr:col>
      <xdr:colOff>1198250</xdr:colOff>
      <xdr:row>40</xdr:row>
      <xdr:rowOff>24675</xdr:rowOff>
    </xdr:to>
    <xdr:grpSp>
      <xdr:nvGrpSpPr>
        <xdr:cNvPr id="33" name="Группа 3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GrpSpPr/>
      </xdr:nvGrpSpPr>
      <xdr:grpSpPr>
        <a:xfrm>
          <a:off x="16826325" y="8105775"/>
          <a:ext cx="739050" cy="745400"/>
          <a:chOff x="5040000" y="3672000"/>
          <a:chExt cx="720000" cy="720000"/>
        </a:xfrm>
      </xdr:grpSpPr>
      <xdr:pic>
        <xdr:nvPicPr>
          <xdr:cNvPr id="40" name="Picture 4" descr="D:\work folders\МОС\Документы по работе\прайс-лист\конфигуратор\maxresdefault.jpg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l="31893" t="19876" r="30898" b="17125"/>
          <a:stretch>
            <a:fillRect/>
          </a:stretch>
        </xdr:blipFill>
        <xdr:spPr bwMode="auto">
          <a:xfrm>
            <a:off x="5076000" y="3726000"/>
            <a:ext cx="642600" cy="612000"/>
          </a:xfrm>
          <a:prstGeom prst="rect">
            <a:avLst/>
          </a:prstGeom>
          <a:noFill/>
        </xdr:spPr>
      </xdr:pic>
      <xdr:sp macro="" textlink="">
        <xdr:nvSpPr>
          <xdr:cNvPr id="41" name="Скругленный прямоугольник 40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>
            <a:spLocks noChangeAspect="1"/>
          </xdr:cNvSpPr>
        </xdr:nvSpPr>
        <xdr:spPr>
          <a:xfrm>
            <a:off x="5040000" y="3672000"/>
            <a:ext cx="720000" cy="720000"/>
          </a:xfrm>
          <a:prstGeom prst="roundRect">
            <a:avLst>
              <a:gd name="adj" fmla="val 10532"/>
            </a:avLst>
          </a:prstGeom>
          <a:noFill/>
          <a:ln w="31750"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16</xdr:col>
      <xdr:colOff>492125</xdr:colOff>
      <xdr:row>36</xdr:row>
      <xdr:rowOff>41275</xdr:rowOff>
    </xdr:from>
    <xdr:to>
      <xdr:col>17</xdr:col>
      <xdr:colOff>589825</xdr:colOff>
      <xdr:row>40</xdr:row>
      <xdr:rowOff>24675</xdr:rowOff>
    </xdr:to>
    <xdr:grpSp>
      <xdr:nvGrpSpPr>
        <xdr:cNvPr id="34" name="Группа 3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GrpSpPr/>
      </xdr:nvGrpSpPr>
      <xdr:grpSpPr>
        <a:xfrm>
          <a:off x="12112625" y="8105775"/>
          <a:ext cx="732700" cy="745400"/>
          <a:chOff x="720000" y="3672000"/>
          <a:chExt cx="720000" cy="720000"/>
        </a:xfrm>
      </xdr:grpSpPr>
      <xdr:pic>
        <xdr:nvPicPr>
          <xdr:cNvPr id="38" name="Picture 3" descr="D:\work folders\МОС\Документы по работе\прайс-лист\конфигуратор\facebook-logo-black-and-white.png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720000" y="3672000"/>
            <a:ext cx="720000" cy="720000"/>
          </a:xfrm>
          <a:prstGeom prst="rect">
            <a:avLst/>
          </a:prstGeom>
          <a:noFill/>
        </xdr:spPr>
      </xdr:pic>
      <xdr:sp macro="" textlink="">
        <xdr:nvSpPr>
          <xdr:cNvPr id="39" name="Скругленный прямоугольник 38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>
            <a:spLocks noChangeAspect="1"/>
          </xdr:cNvSpPr>
        </xdr:nvSpPr>
        <xdr:spPr>
          <a:xfrm>
            <a:off x="720000" y="3672000"/>
            <a:ext cx="720000" cy="720000"/>
          </a:xfrm>
          <a:prstGeom prst="roundRect">
            <a:avLst>
              <a:gd name="adj" fmla="val 10532"/>
            </a:avLst>
          </a:prstGeom>
          <a:noFill/>
          <a:ln w="31750"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19</xdr:col>
      <xdr:colOff>163650</xdr:colOff>
      <xdr:row>36</xdr:row>
      <xdr:rowOff>25400</xdr:rowOff>
    </xdr:from>
    <xdr:to>
      <xdr:col>20</xdr:col>
      <xdr:colOff>404225</xdr:colOff>
      <xdr:row>40</xdr:row>
      <xdr:rowOff>8800</xdr:rowOff>
    </xdr:to>
    <xdr:grpSp>
      <xdr:nvGrpSpPr>
        <xdr:cNvPr id="35" name="Группа 3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pSpPr/>
      </xdr:nvGrpSpPr>
      <xdr:grpSpPr>
        <a:xfrm>
          <a:off x="13689150" y="8089900"/>
          <a:ext cx="732700" cy="745400"/>
          <a:chOff x="2160000" y="3672000"/>
          <a:chExt cx="720000" cy="720000"/>
        </a:xfrm>
      </xdr:grpSpPr>
      <xdr:pic>
        <xdr:nvPicPr>
          <xdr:cNvPr id="36" name="Picture 6" descr="D:\work folders\МОС\Документы по работе\прайс-лист\конфигуратор\unnamed.jpg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 l="1575" t="1575" r="1575" b="1575"/>
          <a:stretch>
            <a:fillRect/>
          </a:stretch>
        </xdr:blipFill>
        <xdr:spPr bwMode="auto">
          <a:xfrm>
            <a:off x="2160000" y="3672000"/>
            <a:ext cx="720000" cy="720000"/>
          </a:xfrm>
          <a:prstGeom prst="rect">
            <a:avLst/>
          </a:prstGeom>
          <a:noFill/>
        </xdr:spPr>
      </xdr:pic>
      <xdr:sp macro="" textlink="">
        <xdr:nvSpPr>
          <xdr:cNvPr id="37" name="Скругленный прямоугольник 36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>
            <a:spLocks noChangeAspect="1"/>
          </xdr:cNvSpPr>
        </xdr:nvSpPr>
        <xdr:spPr>
          <a:xfrm>
            <a:off x="2160000" y="3672000"/>
            <a:ext cx="720000" cy="720000"/>
          </a:xfrm>
          <a:prstGeom prst="roundRect">
            <a:avLst>
              <a:gd name="adj" fmla="val 10532"/>
            </a:avLst>
          </a:prstGeom>
          <a:noFill/>
          <a:ln w="31750"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16</xdr:col>
      <xdr:colOff>587375</xdr:colOff>
      <xdr:row>9</xdr:row>
      <xdr:rowOff>95249</xdr:rowOff>
    </xdr:from>
    <xdr:to>
      <xdr:col>26</xdr:col>
      <xdr:colOff>1190625</xdr:colOff>
      <xdr:row>15</xdr:row>
      <xdr:rowOff>174624</xdr:rowOff>
    </xdr:to>
    <xdr:sp macro="" textlink="">
      <xdr:nvSpPr>
        <xdr:cNvPr id="23" name="Скругленный прямоугольник 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12207875" y="3016249"/>
          <a:ext cx="5349875" cy="1222375"/>
        </a:xfrm>
        <a:prstGeom prst="roundRect">
          <a:avLst/>
        </a:prstGeom>
        <a:noFill/>
        <a:ln w="50800">
          <a:solidFill>
            <a:schemeClr val="bg1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2400"/>
            <a:t>Расчет ящика </a:t>
          </a:r>
          <a:r>
            <a:rPr lang="en-US" sz="2400"/>
            <a:t>AvanTech</a:t>
          </a:r>
          <a:r>
            <a:rPr lang="en-US" sz="2400" baseline="0"/>
            <a:t> YOU</a:t>
          </a:r>
          <a:endParaRPr lang="ru-RU" sz="2400"/>
        </a:p>
      </xdr:txBody>
    </xdr:sp>
    <xdr:clientData/>
  </xdr:twoCellAnchor>
  <xdr:twoCellAnchor>
    <xdr:from>
      <xdr:col>16</xdr:col>
      <xdr:colOff>571499</xdr:colOff>
      <xdr:row>2</xdr:row>
      <xdr:rowOff>174624</xdr:rowOff>
    </xdr:from>
    <xdr:to>
      <xdr:col>26</xdr:col>
      <xdr:colOff>1174749</xdr:colOff>
      <xdr:row>6</xdr:row>
      <xdr:rowOff>79374</xdr:rowOff>
    </xdr:to>
    <xdr:sp macro="" textlink="">
      <xdr:nvSpPr>
        <xdr:cNvPr id="24" name="Скругленный прямоугольник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12191999" y="1111249"/>
          <a:ext cx="5349875" cy="1222375"/>
        </a:xfrm>
        <a:prstGeom prst="roundRect">
          <a:avLst/>
        </a:prstGeom>
        <a:noFill/>
        <a:ln w="50800">
          <a:solidFill>
            <a:schemeClr val="bg1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2400"/>
            <a:t>Расчет сверления и положения отверстий </a:t>
          </a:r>
          <a:r>
            <a:rPr lang="en-US" sz="2400"/>
            <a:t>AvanTech YOU</a:t>
          </a:r>
          <a:endParaRPr lang="ru-RU" sz="2400"/>
        </a:p>
      </xdr:txBody>
    </xdr:sp>
    <xdr:clientData/>
  </xdr:twoCellAnchor>
  <xdr:twoCellAnchor editAs="oneCell">
    <xdr:from>
      <xdr:col>29</xdr:col>
      <xdr:colOff>269875</xdr:colOff>
      <xdr:row>0</xdr:row>
      <xdr:rowOff>0</xdr:rowOff>
    </xdr:from>
    <xdr:to>
      <xdr:col>41</xdr:col>
      <xdr:colOff>422275</xdr:colOff>
      <xdr:row>43</xdr:row>
      <xdr:rowOff>26504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75" y="0"/>
          <a:ext cx="7772400" cy="94245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786694</xdr:colOff>
      <xdr:row>158</xdr:row>
      <xdr:rowOff>112890</xdr:rowOff>
    </xdr:from>
    <xdr:to>
      <xdr:col>29</xdr:col>
      <xdr:colOff>219427</xdr:colOff>
      <xdr:row>177</xdr:row>
      <xdr:rowOff>167323</xdr:rowOff>
    </xdr:to>
    <xdr:pic>
      <xdr:nvPicPr>
        <xdr:cNvPr id="16386" name="Рисунок 16385">
          <a:extLst>
            <a:ext uri="{FF2B5EF4-FFF2-40B4-BE49-F238E27FC236}">
              <a16:creationId xmlns:a16="http://schemas.microsoft.com/office/drawing/2014/main" id="{00000000-0008-0000-0200-000002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972" y="26366612"/>
          <a:ext cx="10023122" cy="3539877"/>
        </a:xfrm>
        <a:prstGeom prst="rect">
          <a:avLst/>
        </a:prstGeom>
      </xdr:spPr>
    </xdr:pic>
    <xdr:clientData/>
  </xdr:twoCellAnchor>
  <xdr:twoCellAnchor editAs="oneCell">
    <xdr:from>
      <xdr:col>22</xdr:col>
      <xdr:colOff>464153</xdr:colOff>
      <xdr:row>0</xdr:row>
      <xdr:rowOff>503462</xdr:rowOff>
    </xdr:from>
    <xdr:to>
      <xdr:col>26</xdr:col>
      <xdr:colOff>391582</xdr:colOff>
      <xdr:row>20</xdr:row>
      <xdr:rowOff>31749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6010" y="503462"/>
          <a:ext cx="2503715" cy="4399644"/>
        </a:xfrm>
        <a:prstGeom prst="rect">
          <a:avLst/>
        </a:prstGeom>
      </xdr:spPr>
    </xdr:pic>
    <xdr:clientData/>
  </xdr:twoCellAnchor>
  <xdr:twoCellAnchor editAs="oneCell">
    <xdr:from>
      <xdr:col>13</xdr:col>
      <xdr:colOff>46596</xdr:colOff>
      <xdr:row>1</xdr:row>
      <xdr:rowOff>107207</xdr:rowOff>
    </xdr:from>
    <xdr:to>
      <xdr:col>19</xdr:col>
      <xdr:colOff>328303</xdr:colOff>
      <xdr:row>17</xdr:row>
      <xdr:rowOff>49892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2960" y="984662"/>
          <a:ext cx="2429162" cy="3417866"/>
        </a:xfrm>
        <a:prstGeom prst="rect">
          <a:avLst/>
        </a:prstGeom>
      </xdr:spPr>
    </xdr:pic>
    <xdr:clientData/>
  </xdr:twoCellAnchor>
  <xdr:twoCellAnchor>
    <xdr:from>
      <xdr:col>1</xdr:col>
      <xdr:colOff>62345</xdr:colOff>
      <xdr:row>0</xdr:row>
      <xdr:rowOff>96982</xdr:rowOff>
    </xdr:from>
    <xdr:to>
      <xdr:col>1</xdr:col>
      <xdr:colOff>735545</xdr:colOff>
      <xdr:row>0</xdr:row>
      <xdr:rowOff>770182</xdr:rowOff>
    </xdr:to>
    <xdr:grpSp>
      <xdr:nvGrpSpPr>
        <xdr:cNvPr id="3" name="Группа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>
          <a:grpSpLocks noChangeAspect="1"/>
        </xdr:cNvGrpSpPr>
      </xdr:nvGrpSpPr>
      <xdr:grpSpPr>
        <a:xfrm>
          <a:off x="147012" y="96982"/>
          <a:ext cx="673200" cy="673200"/>
          <a:chOff x="720000" y="3600000"/>
          <a:chExt cx="792000" cy="792000"/>
        </a:xfrm>
      </xdr:grpSpPr>
      <xdr:sp macro="" textlink="">
        <xdr:nvSpPr>
          <xdr:cNvPr id="4" name="Стрелка влево 32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5" name="Прямоугольник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1286345</xdr:colOff>
      <xdr:row>0</xdr:row>
      <xdr:rowOff>96982</xdr:rowOff>
    </xdr:from>
    <xdr:to>
      <xdr:col>1</xdr:col>
      <xdr:colOff>1959545</xdr:colOff>
      <xdr:row>0</xdr:row>
      <xdr:rowOff>770182</xdr:rowOff>
    </xdr:to>
    <xdr:grpSp>
      <xdr:nvGrpSpPr>
        <xdr:cNvPr id="6" name="Группа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pSpPr/>
      </xdr:nvGrpSpPr>
      <xdr:grpSpPr>
        <a:xfrm>
          <a:off x="1371012" y="96982"/>
          <a:ext cx="673200" cy="673200"/>
          <a:chOff x="1944000" y="3600000"/>
          <a:chExt cx="673200" cy="673200"/>
        </a:xfrm>
      </xdr:grpSpPr>
      <xdr:pic>
        <xdr:nvPicPr>
          <xdr:cNvPr id="7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8" name="Прямоугольник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3</xdr:col>
      <xdr:colOff>330745</xdr:colOff>
      <xdr:row>0</xdr:row>
      <xdr:rowOff>96982</xdr:rowOff>
    </xdr:from>
    <xdr:to>
      <xdr:col>5</xdr:col>
      <xdr:colOff>284278</xdr:colOff>
      <xdr:row>0</xdr:row>
      <xdr:rowOff>770182</xdr:rowOff>
    </xdr:to>
    <xdr:grpSp>
      <xdr:nvGrpSpPr>
        <xdr:cNvPr id="9" name="Группа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pSpPr>
          <a:grpSpLocks noChangeAspect="1"/>
        </xdr:cNvGrpSpPr>
      </xdr:nvGrpSpPr>
      <xdr:grpSpPr>
        <a:xfrm>
          <a:off x="3886745" y="96982"/>
          <a:ext cx="683783" cy="673200"/>
          <a:chOff x="4392000" y="3600000"/>
          <a:chExt cx="792000" cy="792000"/>
        </a:xfrm>
      </xdr:grpSpPr>
      <xdr:sp macro="" textlink="">
        <xdr:nvSpPr>
          <xdr:cNvPr id="10" name="Прямоугольник 9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1" name="Picture 6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63478</xdr:colOff>
      <xdr:row>0</xdr:row>
      <xdr:rowOff>96982</xdr:rowOff>
    </xdr:from>
    <xdr:to>
      <xdr:col>2</xdr:col>
      <xdr:colOff>736678</xdr:colOff>
      <xdr:row>0</xdr:row>
      <xdr:rowOff>770182</xdr:rowOff>
    </xdr:to>
    <xdr:grpSp>
      <xdr:nvGrpSpPr>
        <xdr:cNvPr id="12" name="Группа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pSpPr/>
      </xdr:nvGrpSpPr>
      <xdr:grpSpPr>
        <a:xfrm>
          <a:off x="2645811" y="96982"/>
          <a:ext cx="673200" cy="673200"/>
          <a:chOff x="3168000" y="3600000"/>
          <a:chExt cx="673200" cy="673200"/>
        </a:xfrm>
      </xdr:grpSpPr>
      <xdr:sp macro="" textlink="">
        <xdr:nvSpPr>
          <xdr:cNvPr id="13" name="Прямоугольник 12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4" name="Picture 2">
            <a:extLst>
              <a:ext uri="{FF2B5EF4-FFF2-40B4-BE49-F238E27FC236}">
                <a16:creationId xmlns:a16="http://schemas.microsoft.com/office/drawing/2014/main" id="{00000000-0008-0000-02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2495550</xdr:colOff>
          <xdr:row>1</xdr:row>
          <xdr:rowOff>215900</xdr:rowOff>
        </xdr:from>
        <xdr:to>
          <xdr:col>5</xdr:col>
          <xdr:colOff>1016000</xdr:colOff>
          <xdr:row>3</xdr:row>
          <xdr:rowOff>12700</xdr:rowOff>
        </xdr:to>
        <xdr:sp macro="" textlink="">
          <xdr:nvSpPr>
            <xdr:cNvPr id="16385" name="Drop Down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2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2489200</xdr:colOff>
          <xdr:row>3</xdr:row>
          <xdr:rowOff>0</xdr:rowOff>
        </xdr:from>
        <xdr:to>
          <xdr:col>5</xdr:col>
          <xdr:colOff>1003300</xdr:colOff>
          <xdr:row>4</xdr:row>
          <xdr:rowOff>12700</xdr:rowOff>
        </xdr:to>
        <xdr:sp macro="" textlink="">
          <xdr:nvSpPr>
            <xdr:cNvPr id="16388" name="Drop Down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2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2489200</xdr:colOff>
          <xdr:row>4</xdr:row>
          <xdr:rowOff>0</xdr:rowOff>
        </xdr:from>
        <xdr:to>
          <xdr:col>5</xdr:col>
          <xdr:colOff>1003300</xdr:colOff>
          <xdr:row>5</xdr:row>
          <xdr:rowOff>12700</xdr:rowOff>
        </xdr:to>
        <xdr:sp macro="" textlink="">
          <xdr:nvSpPr>
            <xdr:cNvPr id="16389" name="Drop Down 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2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2489200</xdr:colOff>
          <xdr:row>5</xdr:row>
          <xdr:rowOff>0</xdr:rowOff>
        </xdr:from>
        <xdr:to>
          <xdr:col>5</xdr:col>
          <xdr:colOff>1003300</xdr:colOff>
          <xdr:row>6</xdr:row>
          <xdr:rowOff>12700</xdr:rowOff>
        </xdr:to>
        <xdr:sp macro="" textlink="">
          <xdr:nvSpPr>
            <xdr:cNvPr id="16390" name="Drop Down 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2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2489200</xdr:colOff>
          <xdr:row>6</xdr:row>
          <xdr:rowOff>0</xdr:rowOff>
        </xdr:from>
        <xdr:to>
          <xdr:col>5</xdr:col>
          <xdr:colOff>1003300</xdr:colOff>
          <xdr:row>7</xdr:row>
          <xdr:rowOff>12700</xdr:rowOff>
        </xdr:to>
        <xdr:sp macro="" textlink="">
          <xdr:nvSpPr>
            <xdr:cNvPr id="16391" name="Drop Down 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2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</xdr:col>
      <xdr:colOff>20109</xdr:colOff>
      <xdr:row>16</xdr:row>
      <xdr:rowOff>63501</xdr:rowOff>
    </xdr:from>
    <xdr:to>
      <xdr:col>13</xdr:col>
      <xdr:colOff>254001</xdr:colOff>
      <xdr:row>22</xdr:row>
      <xdr:rowOff>158751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4116918"/>
          <a:ext cx="9272058" cy="1333500"/>
        </a:xfrm>
        <a:prstGeom prst="rect">
          <a:avLst/>
        </a:prstGeom>
      </xdr:spPr>
    </xdr:pic>
    <xdr:clientData/>
  </xdr:twoCellAnchor>
  <xdr:twoCellAnchor>
    <xdr:from>
      <xdr:col>11</xdr:col>
      <xdr:colOff>275167</xdr:colOff>
      <xdr:row>13</xdr:row>
      <xdr:rowOff>37041</xdr:rowOff>
    </xdr:from>
    <xdr:to>
      <xdr:col>13</xdr:col>
      <xdr:colOff>204933</xdr:colOff>
      <xdr:row>13</xdr:row>
      <xdr:rowOff>38006</xdr:rowOff>
    </xdr:to>
    <xdr:cxnSp macro="">
      <xdr:nvCxnSpPr>
        <xdr:cNvPr id="23" name="Прямая соединительная линия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CxnSpPr/>
      </xdr:nvCxnSpPr>
      <xdr:spPr>
        <a:xfrm flipH="1" flipV="1">
          <a:off x="6244167" y="3518958"/>
          <a:ext cx="649433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264583</xdr:colOff>
      <xdr:row>2</xdr:row>
      <xdr:rowOff>52917</xdr:rowOff>
    </xdr:from>
    <xdr:to>
      <xdr:col>13</xdr:col>
      <xdr:colOff>72641</xdr:colOff>
      <xdr:row>2</xdr:row>
      <xdr:rowOff>53881</xdr:rowOff>
    </xdr:to>
    <xdr:cxnSp macro="">
      <xdr:nvCxnSpPr>
        <xdr:cNvPr id="30" name="Прямая соединительная линия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CxnSpPr/>
      </xdr:nvCxnSpPr>
      <xdr:spPr>
        <a:xfrm flipH="1" flipV="1">
          <a:off x="6233583" y="1148292"/>
          <a:ext cx="527725" cy="964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312208</xdr:colOff>
      <xdr:row>2</xdr:row>
      <xdr:rowOff>47626</xdr:rowOff>
    </xdr:from>
    <xdr:to>
      <xdr:col>11</xdr:col>
      <xdr:colOff>338667</xdr:colOff>
      <xdr:row>13</xdr:row>
      <xdr:rowOff>21166</xdr:rowOff>
    </xdr:to>
    <xdr:cxnSp macro="">
      <xdr:nvCxnSpPr>
        <xdr:cNvPr id="31" name="Прямая соединительная линия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CxnSpPr/>
      </xdr:nvCxnSpPr>
      <xdr:spPr>
        <a:xfrm>
          <a:off x="6281208" y="1143001"/>
          <a:ext cx="26459" cy="2360082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220133</xdr:colOff>
      <xdr:row>12</xdr:row>
      <xdr:rowOff>169334</xdr:rowOff>
    </xdr:from>
    <xdr:to>
      <xdr:col>12</xdr:col>
      <xdr:colOff>28786</xdr:colOff>
      <xdr:row>13</xdr:row>
      <xdr:rowOff>29634</xdr:rowOff>
    </xdr:to>
    <xdr:sp macro="" textlink="">
      <xdr:nvSpPr>
        <xdr:cNvPr id="38" name="Равнобедренный треугольник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/>
      </xdr:nvSpPr>
      <xdr:spPr>
        <a:xfrm rot="10800000">
          <a:off x="6223000" y="3420534"/>
          <a:ext cx="45719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220133</xdr:colOff>
      <xdr:row>2</xdr:row>
      <xdr:rowOff>67734</xdr:rowOff>
    </xdr:from>
    <xdr:to>
      <xdr:col>12</xdr:col>
      <xdr:colOff>28786</xdr:colOff>
      <xdr:row>2</xdr:row>
      <xdr:rowOff>143934</xdr:rowOff>
    </xdr:to>
    <xdr:sp macro="" textlink="">
      <xdr:nvSpPr>
        <xdr:cNvPr id="39" name="Равнобедренный треугольник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/>
      </xdr:nvSpPr>
      <xdr:spPr>
        <a:xfrm>
          <a:off x="6223000" y="1159934"/>
          <a:ext cx="45719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285750</xdr:colOff>
      <xdr:row>17</xdr:row>
      <xdr:rowOff>966</xdr:rowOff>
    </xdr:from>
    <xdr:to>
      <xdr:col>14</xdr:col>
      <xdr:colOff>291716</xdr:colOff>
      <xdr:row>20</xdr:row>
      <xdr:rowOff>114300</xdr:rowOff>
    </xdr:to>
    <xdr:cxnSp macro="">
      <xdr:nvCxnSpPr>
        <xdr:cNvPr id="40" name="Прямая соединительная линия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CxnSpPr/>
      </xdr:nvCxnSpPr>
      <xdr:spPr>
        <a:xfrm flipH="1">
          <a:off x="7239000" y="4299916"/>
          <a:ext cx="5966" cy="665784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349250</xdr:colOff>
      <xdr:row>12</xdr:row>
      <xdr:rowOff>114300</xdr:rowOff>
    </xdr:from>
    <xdr:to>
      <xdr:col>18</xdr:col>
      <xdr:colOff>355216</xdr:colOff>
      <xdr:row>15</xdr:row>
      <xdr:rowOff>132384</xdr:rowOff>
    </xdr:to>
    <xdr:cxnSp macro="">
      <xdr:nvCxnSpPr>
        <xdr:cNvPr id="42" name="Прямая соединительная линия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CxnSpPr/>
      </xdr:nvCxnSpPr>
      <xdr:spPr>
        <a:xfrm flipH="1">
          <a:off x="8750300" y="3365500"/>
          <a:ext cx="5966" cy="665784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273050</xdr:colOff>
      <xdr:row>15</xdr:row>
      <xdr:rowOff>127000</xdr:rowOff>
    </xdr:from>
    <xdr:to>
      <xdr:col>18</xdr:col>
      <xdr:colOff>342900</xdr:colOff>
      <xdr:row>20</xdr:row>
      <xdr:rowOff>76200</xdr:rowOff>
    </xdr:to>
    <xdr:cxnSp macro="">
      <xdr:nvCxnSpPr>
        <xdr:cNvPr id="43" name="Прямая соединительная линия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CxnSpPr/>
      </xdr:nvCxnSpPr>
      <xdr:spPr>
        <a:xfrm flipH="1">
          <a:off x="7226300" y="4025900"/>
          <a:ext cx="1517650" cy="90170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282152</xdr:colOff>
      <xdr:row>15</xdr:row>
      <xdr:rowOff>124248</xdr:rowOff>
    </xdr:from>
    <xdr:to>
      <xdr:col>18</xdr:col>
      <xdr:colOff>358352</xdr:colOff>
      <xdr:row>15</xdr:row>
      <xdr:rowOff>167851</xdr:rowOff>
    </xdr:to>
    <xdr:sp macro="" textlink="">
      <xdr:nvSpPr>
        <xdr:cNvPr id="45" name="Равнобедренный треугольник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/>
      </xdr:nvSpPr>
      <xdr:spPr>
        <a:xfrm rot="3602155">
          <a:off x="8699500" y="4006850"/>
          <a:ext cx="43603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269452</xdr:colOff>
      <xdr:row>20</xdr:row>
      <xdr:rowOff>35349</xdr:rowOff>
    </xdr:from>
    <xdr:to>
      <xdr:col>14</xdr:col>
      <xdr:colOff>345652</xdr:colOff>
      <xdr:row>20</xdr:row>
      <xdr:rowOff>78952</xdr:rowOff>
    </xdr:to>
    <xdr:sp macro="" textlink="">
      <xdr:nvSpPr>
        <xdr:cNvPr id="46" name="Равнобедренный треугольник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/>
      </xdr:nvSpPr>
      <xdr:spPr>
        <a:xfrm rot="14023715">
          <a:off x="7239000" y="4870451"/>
          <a:ext cx="43603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235744</xdr:colOff>
      <xdr:row>0</xdr:row>
      <xdr:rowOff>644525</xdr:rowOff>
    </xdr:from>
    <xdr:to>
      <xdr:col>14</xdr:col>
      <xdr:colOff>241710</xdr:colOff>
      <xdr:row>3</xdr:row>
      <xdr:rowOff>2209</xdr:rowOff>
    </xdr:to>
    <xdr:cxnSp macro="">
      <xdr:nvCxnSpPr>
        <xdr:cNvPr id="47" name="Прямая соединительная линия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CxnSpPr/>
      </xdr:nvCxnSpPr>
      <xdr:spPr>
        <a:xfrm flipH="1">
          <a:off x="7188994" y="644525"/>
          <a:ext cx="5966" cy="663403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319881</xdr:colOff>
      <xdr:row>0</xdr:row>
      <xdr:rowOff>651669</xdr:rowOff>
    </xdr:from>
    <xdr:to>
      <xdr:col>14</xdr:col>
      <xdr:colOff>325847</xdr:colOff>
      <xdr:row>3</xdr:row>
      <xdr:rowOff>9353</xdr:rowOff>
    </xdr:to>
    <xdr:cxnSp macro="">
      <xdr:nvCxnSpPr>
        <xdr:cNvPr id="48" name="Прямая соединительная линия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CxnSpPr/>
      </xdr:nvCxnSpPr>
      <xdr:spPr>
        <a:xfrm flipH="1">
          <a:off x="7273131" y="651669"/>
          <a:ext cx="5966" cy="663403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162720</xdr:colOff>
      <xdr:row>0</xdr:row>
      <xdr:rowOff>642938</xdr:rowOff>
    </xdr:from>
    <xdr:to>
      <xdr:col>15</xdr:col>
      <xdr:colOff>51594</xdr:colOff>
      <xdr:row>0</xdr:row>
      <xdr:rowOff>646906</xdr:rowOff>
    </xdr:to>
    <xdr:cxnSp macro="">
      <xdr:nvCxnSpPr>
        <xdr:cNvPr id="49" name="Прямая соединительная линия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CxnSpPr/>
      </xdr:nvCxnSpPr>
      <xdr:spPr>
        <a:xfrm flipH="1" flipV="1">
          <a:off x="7115970" y="642938"/>
          <a:ext cx="250030" cy="3968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149994</xdr:colOff>
      <xdr:row>0</xdr:row>
      <xdr:rowOff>623914</xdr:rowOff>
    </xdr:from>
    <xdr:to>
      <xdr:col>14</xdr:col>
      <xdr:colOff>226194</xdr:colOff>
      <xdr:row>0</xdr:row>
      <xdr:rowOff>666724</xdr:rowOff>
    </xdr:to>
    <xdr:sp macro="" textlink="">
      <xdr:nvSpPr>
        <xdr:cNvPr id="52" name="Равнобедренный треугольник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/>
      </xdr:nvSpPr>
      <xdr:spPr>
        <a:xfrm rot="5400000">
          <a:off x="7119939" y="607219"/>
          <a:ext cx="42810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357188</xdr:colOff>
      <xdr:row>0</xdr:row>
      <xdr:rowOff>627062</xdr:rowOff>
    </xdr:from>
    <xdr:to>
      <xdr:col>15</xdr:col>
      <xdr:colOff>72232</xdr:colOff>
      <xdr:row>0</xdr:row>
      <xdr:rowOff>669872</xdr:rowOff>
    </xdr:to>
    <xdr:sp macro="" textlink="">
      <xdr:nvSpPr>
        <xdr:cNvPr id="55" name="Равнобедренный треугольник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/>
      </xdr:nvSpPr>
      <xdr:spPr>
        <a:xfrm rot="16200000">
          <a:off x="7327133" y="610367"/>
          <a:ext cx="42810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10886</xdr:colOff>
      <xdr:row>2</xdr:row>
      <xdr:rowOff>90714</xdr:rowOff>
    </xdr:from>
    <xdr:to>
      <xdr:col>22</xdr:col>
      <xdr:colOff>577466</xdr:colOff>
      <xdr:row>2</xdr:row>
      <xdr:rowOff>91679</xdr:rowOff>
    </xdr:to>
    <xdr:cxnSp macro="">
      <xdr:nvCxnSpPr>
        <xdr:cNvPr id="56" name="Прямая соединительная линия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CxnSpPr/>
      </xdr:nvCxnSpPr>
      <xdr:spPr>
        <a:xfrm flipH="1" flipV="1">
          <a:off x="10156372" y="1186543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18143</xdr:colOff>
      <xdr:row>2</xdr:row>
      <xdr:rowOff>130629</xdr:rowOff>
    </xdr:from>
    <xdr:to>
      <xdr:col>22</xdr:col>
      <xdr:colOff>584723</xdr:colOff>
      <xdr:row>2</xdr:row>
      <xdr:rowOff>131594</xdr:rowOff>
    </xdr:to>
    <xdr:cxnSp macro="">
      <xdr:nvCxnSpPr>
        <xdr:cNvPr id="57" name="Прямая соединительная линия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CxnSpPr/>
      </xdr:nvCxnSpPr>
      <xdr:spPr>
        <a:xfrm flipH="1" flipV="1">
          <a:off x="10163629" y="1226458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17839</xdr:colOff>
      <xdr:row>5</xdr:row>
      <xdr:rowOff>78919</xdr:rowOff>
    </xdr:from>
    <xdr:to>
      <xdr:col>22</xdr:col>
      <xdr:colOff>584419</xdr:colOff>
      <xdr:row>5</xdr:row>
      <xdr:rowOff>79884</xdr:rowOff>
    </xdr:to>
    <xdr:cxnSp macro="">
      <xdr:nvCxnSpPr>
        <xdr:cNvPr id="58" name="Прямая соединительная линия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CxnSpPr/>
      </xdr:nvCxnSpPr>
      <xdr:spPr>
        <a:xfrm flipH="1" flipV="1">
          <a:off x="10163325" y="1827890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18143</xdr:colOff>
      <xdr:row>5</xdr:row>
      <xdr:rowOff>119744</xdr:rowOff>
    </xdr:from>
    <xdr:to>
      <xdr:col>22</xdr:col>
      <xdr:colOff>584723</xdr:colOff>
      <xdr:row>5</xdr:row>
      <xdr:rowOff>120709</xdr:rowOff>
    </xdr:to>
    <xdr:cxnSp macro="">
      <xdr:nvCxnSpPr>
        <xdr:cNvPr id="59" name="Прямая соединительная линия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CxnSpPr/>
      </xdr:nvCxnSpPr>
      <xdr:spPr>
        <a:xfrm flipH="1" flipV="1">
          <a:off x="10163629" y="1868715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18143</xdr:colOff>
      <xdr:row>8</xdr:row>
      <xdr:rowOff>61685</xdr:rowOff>
    </xdr:from>
    <xdr:to>
      <xdr:col>22</xdr:col>
      <xdr:colOff>584723</xdr:colOff>
      <xdr:row>8</xdr:row>
      <xdr:rowOff>62650</xdr:rowOff>
    </xdr:to>
    <xdr:cxnSp macro="">
      <xdr:nvCxnSpPr>
        <xdr:cNvPr id="60" name="Прямая соединительная линия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CxnSpPr/>
      </xdr:nvCxnSpPr>
      <xdr:spPr>
        <a:xfrm flipH="1" flipV="1">
          <a:off x="10163629" y="2463799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21772</xdr:colOff>
      <xdr:row>8</xdr:row>
      <xdr:rowOff>97972</xdr:rowOff>
    </xdr:from>
    <xdr:to>
      <xdr:col>22</xdr:col>
      <xdr:colOff>588352</xdr:colOff>
      <xdr:row>8</xdr:row>
      <xdr:rowOff>98937</xdr:rowOff>
    </xdr:to>
    <xdr:cxnSp macro="">
      <xdr:nvCxnSpPr>
        <xdr:cNvPr id="61" name="Прямая соединительная линия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CxnSpPr/>
      </xdr:nvCxnSpPr>
      <xdr:spPr>
        <a:xfrm flipH="1" flipV="1">
          <a:off x="10167258" y="2500086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25400</xdr:colOff>
      <xdr:row>11</xdr:row>
      <xdr:rowOff>36286</xdr:rowOff>
    </xdr:from>
    <xdr:to>
      <xdr:col>22</xdr:col>
      <xdr:colOff>591980</xdr:colOff>
      <xdr:row>11</xdr:row>
      <xdr:rowOff>37251</xdr:rowOff>
    </xdr:to>
    <xdr:cxnSp macro="">
      <xdr:nvCxnSpPr>
        <xdr:cNvPr id="62" name="Прямая соединительная линия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CxnSpPr/>
      </xdr:nvCxnSpPr>
      <xdr:spPr>
        <a:xfrm flipH="1" flipV="1">
          <a:off x="10170886" y="3091543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25400</xdr:colOff>
      <xdr:row>11</xdr:row>
      <xdr:rowOff>72571</xdr:rowOff>
    </xdr:from>
    <xdr:to>
      <xdr:col>22</xdr:col>
      <xdr:colOff>591980</xdr:colOff>
      <xdr:row>11</xdr:row>
      <xdr:rowOff>73536</xdr:rowOff>
    </xdr:to>
    <xdr:cxnSp macro="">
      <xdr:nvCxnSpPr>
        <xdr:cNvPr id="63" name="Прямая соединительная линия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CxnSpPr/>
      </xdr:nvCxnSpPr>
      <xdr:spPr>
        <a:xfrm flipH="1" flipV="1">
          <a:off x="10170886" y="3127828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29029</xdr:colOff>
      <xdr:row>14</xdr:row>
      <xdr:rowOff>18143</xdr:rowOff>
    </xdr:from>
    <xdr:to>
      <xdr:col>22</xdr:col>
      <xdr:colOff>595609</xdr:colOff>
      <xdr:row>14</xdr:row>
      <xdr:rowOff>19108</xdr:rowOff>
    </xdr:to>
    <xdr:cxnSp macro="">
      <xdr:nvCxnSpPr>
        <xdr:cNvPr id="64" name="Прямая соединительная линия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CxnSpPr/>
      </xdr:nvCxnSpPr>
      <xdr:spPr>
        <a:xfrm flipH="1" flipV="1">
          <a:off x="10174515" y="3726543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29028</xdr:colOff>
      <xdr:row>14</xdr:row>
      <xdr:rowOff>58056</xdr:rowOff>
    </xdr:from>
    <xdr:to>
      <xdr:col>22</xdr:col>
      <xdr:colOff>595608</xdr:colOff>
      <xdr:row>14</xdr:row>
      <xdr:rowOff>59021</xdr:rowOff>
    </xdr:to>
    <xdr:cxnSp macro="">
      <xdr:nvCxnSpPr>
        <xdr:cNvPr id="65" name="Прямая соединительная линия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CxnSpPr/>
      </xdr:nvCxnSpPr>
      <xdr:spPr>
        <a:xfrm flipH="1" flipV="1">
          <a:off x="10174514" y="3766456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14514</xdr:colOff>
      <xdr:row>1</xdr:row>
      <xdr:rowOff>141514</xdr:rowOff>
    </xdr:from>
    <xdr:to>
      <xdr:col>22</xdr:col>
      <xdr:colOff>18143</xdr:colOff>
      <xdr:row>3</xdr:row>
      <xdr:rowOff>83456</xdr:rowOff>
    </xdr:to>
    <xdr:cxnSp macro="">
      <xdr:nvCxnSpPr>
        <xdr:cNvPr id="66" name="Прямая соединительная линия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CxnSpPr/>
      </xdr:nvCxnSpPr>
      <xdr:spPr>
        <a:xfrm flipH="1">
          <a:off x="10160000" y="1019628"/>
          <a:ext cx="3629" cy="3773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21771</xdr:colOff>
      <xdr:row>7</xdr:row>
      <xdr:rowOff>97971</xdr:rowOff>
    </xdr:from>
    <xdr:to>
      <xdr:col>22</xdr:col>
      <xdr:colOff>25400</xdr:colOff>
      <xdr:row>9</xdr:row>
      <xdr:rowOff>39913</xdr:rowOff>
    </xdr:to>
    <xdr:cxnSp macro="">
      <xdr:nvCxnSpPr>
        <xdr:cNvPr id="70" name="Прямая соединительная линия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CxnSpPr/>
      </xdr:nvCxnSpPr>
      <xdr:spPr>
        <a:xfrm flipH="1">
          <a:off x="10167257" y="2282371"/>
          <a:ext cx="3629" cy="3773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21771</xdr:colOff>
      <xdr:row>10</xdr:row>
      <xdr:rowOff>83457</xdr:rowOff>
    </xdr:from>
    <xdr:to>
      <xdr:col>22</xdr:col>
      <xdr:colOff>25400</xdr:colOff>
      <xdr:row>12</xdr:row>
      <xdr:rowOff>25400</xdr:rowOff>
    </xdr:to>
    <xdr:cxnSp macro="">
      <xdr:nvCxnSpPr>
        <xdr:cNvPr id="71" name="Прямая соединительная линия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CxnSpPr/>
      </xdr:nvCxnSpPr>
      <xdr:spPr>
        <a:xfrm flipH="1">
          <a:off x="10167257" y="2921000"/>
          <a:ext cx="3629" cy="3773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21772</xdr:colOff>
      <xdr:row>4</xdr:row>
      <xdr:rowOff>123372</xdr:rowOff>
    </xdr:from>
    <xdr:to>
      <xdr:col>22</xdr:col>
      <xdr:colOff>25401</xdr:colOff>
      <xdr:row>6</xdr:row>
      <xdr:rowOff>65314</xdr:rowOff>
    </xdr:to>
    <xdr:cxnSp macro="">
      <xdr:nvCxnSpPr>
        <xdr:cNvPr id="72" name="Прямая соединительная линия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CxnSpPr/>
      </xdr:nvCxnSpPr>
      <xdr:spPr>
        <a:xfrm flipH="1">
          <a:off x="10167258" y="1654629"/>
          <a:ext cx="3629" cy="3773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29028</xdr:colOff>
      <xdr:row>13</xdr:row>
      <xdr:rowOff>47171</xdr:rowOff>
    </xdr:from>
    <xdr:to>
      <xdr:col>22</xdr:col>
      <xdr:colOff>32657</xdr:colOff>
      <xdr:row>14</xdr:row>
      <xdr:rowOff>206828</xdr:rowOff>
    </xdr:to>
    <xdr:cxnSp macro="">
      <xdr:nvCxnSpPr>
        <xdr:cNvPr id="73" name="Прямая соединительная линия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CxnSpPr/>
      </xdr:nvCxnSpPr>
      <xdr:spPr>
        <a:xfrm flipH="1">
          <a:off x="10174514" y="3537857"/>
          <a:ext cx="3629" cy="3773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638032</xdr:colOff>
      <xdr:row>1</xdr:row>
      <xdr:rowOff>214683</xdr:rowOff>
    </xdr:from>
    <xdr:to>
      <xdr:col>22</xdr:col>
      <xdr:colOff>38585</xdr:colOff>
      <xdr:row>2</xdr:row>
      <xdr:rowOff>74869</xdr:rowOff>
    </xdr:to>
    <xdr:sp macro="" textlink="">
      <xdr:nvSpPr>
        <xdr:cNvPr id="74" name="Равнобедренный треугольник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/>
      </xdr:nvSpPr>
      <xdr:spPr>
        <a:xfrm rot="10800000">
          <a:off x="10141261" y="1092797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21</xdr:col>
      <xdr:colOff>635001</xdr:colOff>
      <xdr:row>2</xdr:row>
      <xdr:rowOff>145142</xdr:rowOff>
    </xdr:from>
    <xdr:to>
      <xdr:col>22</xdr:col>
      <xdr:colOff>35554</xdr:colOff>
      <xdr:row>3</xdr:row>
      <xdr:rowOff>5329</xdr:rowOff>
    </xdr:to>
    <xdr:sp macro="" textlink="">
      <xdr:nvSpPr>
        <xdr:cNvPr id="75" name="Равнобедренный треугольник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/>
      </xdr:nvSpPr>
      <xdr:spPr>
        <a:xfrm>
          <a:off x="10138230" y="1240971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0</xdr:colOff>
      <xdr:row>5</xdr:row>
      <xdr:rowOff>141515</xdr:rowOff>
    </xdr:from>
    <xdr:to>
      <xdr:col>22</xdr:col>
      <xdr:colOff>42810</xdr:colOff>
      <xdr:row>6</xdr:row>
      <xdr:rowOff>1701</xdr:rowOff>
    </xdr:to>
    <xdr:sp macro="" textlink="">
      <xdr:nvSpPr>
        <xdr:cNvPr id="77" name="Равнобедренный треугольник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/>
      </xdr:nvSpPr>
      <xdr:spPr>
        <a:xfrm>
          <a:off x="10145486" y="1890486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3628</xdr:colOff>
      <xdr:row>4</xdr:row>
      <xdr:rowOff>199571</xdr:rowOff>
    </xdr:from>
    <xdr:to>
      <xdr:col>22</xdr:col>
      <xdr:colOff>46438</xdr:colOff>
      <xdr:row>5</xdr:row>
      <xdr:rowOff>59758</xdr:rowOff>
    </xdr:to>
    <xdr:sp macro="" textlink="">
      <xdr:nvSpPr>
        <xdr:cNvPr id="78" name="Равнобедренный треугольник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/>
      </xdr:nvSpPr>
      <xdr:spPr>
        <a:xfrm rot="10800000">
          <a:off x="10149114" y="1730828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3628</xdr:colOff>
      <xdr:row>7</xdr:row>
      <xdr:rowOff>181429</xdr:rowOff>
    </xdr:from>
    <xdr:to>
      <xdr:col>22</xdr:col>
      <xdr:colOff>46438</xdr:colOff>
      <xdr:row>8</xdr:row>
      <xdr:rowOff>41616</xdr:rowOff>
    </xdr:to>
    <xdr:sp macro="" textlink="">
      <xdr:nvSpPr>
        <xdr:cNvPr id="79" name="Равнобедренный треугольник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/>
      </xdr:nvSpPr>
      <xdr:spPr>
        <a:xfrm rot="10800000">
          <a:off x="10149114" y="2365829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0</xdr:colOff>
      <xdr:row>10</xdr:row>
      <xdr:rowOff>145143</xdr:rowOff>
    </xdr:from>
    <xdr:to>
      <xdr:col>22</xdr:col>
      <xdr:colOff>42810</xdr:colOff>
      <xdr:row>11</xdr:row>
      <xdr:rowOff>5330</xdr:rowOff>
    </xdr:to>
    <xdr:sp macro="" textlink="">
      <xdr:nvSpPr>
        <xdr:cNvPr id="81" name="Равнобедренный треугольник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/>
      </xdr:nvSpPr>
      <xdr:spPr>
        <a:xfrm rot="10800000">
          <a:off x="10145486" y="2982686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10884</xdr:colOff>
      <xdr:row>13</xdr:row>
      <xdr:rowOff>148771</xdr:rowOff>
    </xdr:from>
    <xdr:to>
      <xdr:col>22</xdr:col>
      <xdr:colOff>53694</xdr:colOff>
      <xdr:row>14</xdr:row>
      <xdr:rowOff>8958</xdr:rowOff>
    </xdr:to>
    <xdr:sp macro="" textlink="">
      <xdr:nvSpPr>
        <xdr:cNvPr id="82" name="Равнобедренный треугольник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/>
      </xdr:nvSpPr>
      <xdr:spPr>
        <a:xfrm rot="10800000">
          <a:off x="10156370" y="3639457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21</xdr:col>
      <xdr:colOff>642256</xdr:colOff>
      <xdr:row>8</xdr:row>
      <xdr:rowOff>112487</xdr:rowOff>
    </xdr:from>
    <xdr:to>
      <xdr:col>22</xdr:col>
      <xdr:colOff>42809</xdr:colOff>
      <xdr:row>8</xdr:row>
      <xdr:rowOff>190388</xdr:rowOff>
    </xdr:to>
    <xdr:sp macro="" textlink="">
      <xdr:nvSpPr>
        <xdr:cNvPr id="83" name="Равнобедренный треугольник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/>
      </xdr:nvSpPr>
      <xdr:spPr>
        <a:xfrm>
          <a:off x="10145485" y="2514601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21</xdr:col>
      <xdr:colOff>642256</xdr:colOff>
      <xdr:row>11</xdr:row>
      <xdr:rowOff>94344</xdr:rowOff>
    </xdr:from>
    <xdr:to>
      <xdr:col>22</xdr:col>
      <xdr:colOff>42809</xdr:colOff>
      <xdr:row>11</xdr:row>
      <xdr:rowOff>172245</xdr:rowOff>
    </xdr:to>
    <xdr:sp macro="" textlink="">
      <xdr:nvSpPr>
        <xdr:cNvPr id="84" name="Равнобедренный треугольник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/>
      </xdr:nvSpPr>
      <xdr:spPr>
        <a:xfrm>
          <a:off x="10145485" y="3149601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7257</xdr:colOff>
      <xdr:row>14</xdr:row>
      <xdr:rowOff>76200</xdr:rowOff>
    </xdr:from>
    <xdr:to>
      <xdr:col>22</xdr:col>
      <xdr:colOff>50067</xdr:colOff>
      <xdr:row>14</xdr:row>
      <xdr:rowOff>154101</xdr:rowOff>
    </xdr:to>
    <xdr:sp macro="" textlink="">
      <xdr:nvSpPr>
        <xdr:cNvPr id="85" name="Равнобедренный треугольник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/>
      </xdr:nvSpPr>
      <xdr:spPr>
        <a:xfrm>
          <a:off x="10152743" y="3784600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21</xdr:col>
      <xdr:colOff>635001</xdr:colOff>
      <xdr:row>5</xdr:row>
      <xdr:rowOff>145142</xdr:rowOff>
    </xdr:from>
    <xdr:to>
      <xdr:col>22</xdr:col>
      <xdr:colOff>35554</xdr:colOff>
      <xdr:row>6</xdr:row>
      <xdr:rowOff>5329</xdr:rowOff>
    </xdr:to>
    <xdr:sp macro="" textlink="">
      <xdr:nvSpPr>
        <xdr:cNvPr id="94" name="Равнобедренный треугольник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/>
      </xdr:nvSpPr>
      <xdr:spPr>
        <a:xfrm>
          <a:off x="9992180" y="1240971"/>
          <a:ext cx="3646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13368</xdr:colOff>
      <xdr:row>0</xdr:row>
      <xdr:rowOff>591553</xdr:rowOff>
    </xdr:from>
    <xdr:to>
      <xdr:col>22</xdr:col>
      <xdr:colOff>579948</xdr:colOff>
      <xdr:row>0</xdr:row>
      <xdr:rowOff>592518</xdr:rowOff>
    </xdr:to>
    <xdr:cxnSp macro="">
      <xdr:nvCxnSpPr>
        <xdr:cNvPr id="101" name="Прямая соединительная линия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CxnSpPr/>
      </xdr:nvCxnSpPr>
      <xdr:spPr>
        <a:xfrm flipH="1" flipV="1">
          <a:off x="9982868" y="591553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20052</xdr:colOff>
      <xdr:row>0</xdr:row>
      <xdr:rowOff>645026</xdr:rowOff>
    </xdr:from>
    <xdr:to>
      <xdr:col>22</xdr:col>
      <xdr:colOff>586632</xdr:colOff>
      <xdr:row>0</xdr:row>
      <xdr:rowOff>645991</xdr:rowOff>
    </xdr:to>
    <xdr:cxnSp macro="">
      <xdr:nvCxnSpPr>
        <xdr:cNvPr id="102" name="Прямая соединительная линия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CxnSpPr/>
      </xdr:nvCxnSpPr>
      <xdr:spPr>
        <a:xfrm flipH="1" flipV="1">
          <a:off x="9989552" y="645026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20053</xdr:colOff>
      <xdr:row>0</xdr:row>
      <xdr:rowOff>454527</xdr:rowOff>
    </xdr:from>
    <xdr:to>
      <xdr:col>22</xdr:col>
      <xdr:colOff>23682</xdr:colOff>
      <xdr:row>0</xdr:row>
      <xdr:rowOff>830942</xdr:rowOff>
    </xdr:to>
    <xdr:cxnSp macro="">
      <xdr:nvCxnSpPr>
        <xdr:cNvPr id="67" name="Прямая соединительная линия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CxnSpPr/>
      </xdr:nvCxnSpPr>
      <xdr:spPr>
        <a:xfrm flipH="1">
          <a:off x="9989553" y="454527"/>
          <a:ext cx="3629" cy="37641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6683</xdr:colOff>
      <xdr:row>0</xdr:row>
      <xdr:rowOff>651710</xdr:rowOff>
    </xdr:from>
    <xdr:to>
      <xdr:col>22</xdr:col>
      <xdr:colOff>41233</xdr:colOff>
      <xdr:row>0</xdr:row>
      <xdr:rowOff>729134</xdr:rowOff>
    </xdr:to>
    <xdr:sp macro="" textlink="">
      <xdr:nvSpPr>
        <xdr:cNvPr id="68" name="Равнобедренный треугольник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/>
      </xdr:nvSpPr>
      <xdr:spPr>
        <a:xfrm>
          <a:off x="9976183" y="651710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6684</xdr:colOff>
      <xdr:row>0</xdr:row>
      <xdr:rowOff>497974</xdr:rowOff>
    </xdr:from>
    <xdr:to>
      <xdr:col>22</xdr:col>
      <xdr:colOff>41234</xdr:colOff>
      <xdr:row>0</xdr:row>
      <xdr:rowOff>575396</xdr:rowOff>
    </xdr:to>
    <xdr:sp macro="" textlink="">
      <xdr:nvSpPr>
        <xdr:cNvPr id="69" name="Равнобедренный треугольник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/>
      </xdr:nvSpPr>
      <xdr:spPr>
        <a:xfrm rot="10800000">
          <a:off x="9976184" y="497974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30079</xdr:colOff>
      <xdr:row>16</xdr:row>
      <xdr:rowOff>177132</xdr:rowOff>
    </xdr:from>
    <xdr:to>
      <xdr:col>22</xdr:col>
      <xdr:colOff>596659</xdr:colOff>
      <xdr:row>16</xdr:row>
      <xdr:rowOff>178097</xdr:rowOff>
    </xdr:to>
    <xdr:cxnSp macro="">
      <xdr:nvCxnSpPr>
        <xdr:cNvPr id="76" name="Прямая соединительная линия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CxnSpPr/>
      </xdr:nvCxnSpPr>
      <xdr:spPr>
        <a:xfrm flipH="1" flipV="1">
          <a:off x="9999579" y="4311316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30079</xdr:colOff>
      <xdr:row>17</xdr:row>
      <xdr:rowOff>36764</xdr:rowOff>
    </xdr:from>
    <xdr:to>
      <xdr:col>22</xdr:col>
      <xdr:colOff>596659</xdr:colOff>
      <xdr:row>17</xdr:row>
      <xdr:rowOff>37729</xdr:rowOff>
    </xdr:to>
    <xdr:cxnSp macro="">
      <xdr:nvCxnSpPr>
        <xdr:cNvPr id="80" name="Прямая соединительная линия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CxnSpPr/>
      </xdr:nvCxnSpPr>
      <xdr:spPr>
        <a:xfrm flipH="1" flipV="1">
          <a:off x="9999579" y="4354764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33421</xdr:colOff>
      <xdr:row>16</xdr:row>
      <xdr:rowOff>3343</xdr:rowOff>
    </xdr:from>
    <xdr:to>
      <xdr:col>22</xdr:col>
      <xdr:colOff>37050</xdr:colOff>
      <xdr:row>18</xdr:row>
      <xdr:rowOff>12605</xdr:rowOff>
    </xdr:to>
    <xdr:cxnSp macro="">
      <xdr:nvCxnSpPr>
        <xdr:cNvPr id="86" name="Прямая соединительная линия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CxnSpPr/>
      </xdr:nvCxnSpPr>
      <xdr:spPr>
        <a:xfrm flipH="1">
          <a:off x="10002921" y="4137527"/>
          <a:ext cx="3629" cy="376894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13368</xdr:colOff>
      <xdr:row>16</xdr:row>
      <xdr:rowOff>90237</xdr:rowOff>
    </xdr:from>
    <xdr:to>
      <xdr:col>22</xdr:col>
      <xdr:colOff>56178</xdr:colOff>
      <xdr:row>16</xdr:row>
      <xdr:rowOff>167661</xdr:rowOff>
    </xdr:to>
    <xdr:sp macro="" textlink="">
      <xdr:nvSpPr>
        <xdr:cNvPr id="87" name="Равнобедренный треугольник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/>
      </xdr:nvSpPr>
      <xdr:spPr>
        <a:xfrm rot="10800000">
          <a:off x="9982868" y="4224421"/>
          <a:ext cx="4281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10026</xdr:colOff>
      <xdr:row>17</xdr:row>
      <xdr:rowOff>50132</xdr:rowOff>
    </xdr:from>
    <xdr:to>
      <xdr:col>22</xdr:col>
      <xdr:colOff>52836</xdr:colOff>
      <xdr:row>17</xdr:row>
      <xdr:rowOff>128033</xdr:rowOff>
    </xdr:to>
    <xdr:sp macro="" textlink="">
      <xdr:nvSpPr>
        <xdr:cNvPr id="88" name="Равнобедренный треугольник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/>
      </xdr:nvSpPr>
      <xdr:spPr>
        <a:xfrm>
          <a:off x="9979526" y="4368132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642364</xdr:colOff>
      <xdr:row>0</xdr:row>
      <xdr:rowOff>250369</xdr:rowOff>
    </xdr:from>
    <xdr:to>
      <xdr:col>23</xdr:col>
      <xdr:colOff>0</xdr:colOff>
      <xdr:row>0</xdr:row>
      <xdr:rowOff>593910</xdr:rowOff>
    </xdr:to>
    <xdr:cxnSp macro="">
      <xdr:nvCxnSpPr>
        <xdr:cNvPr id="89" name="Прямая соединительная линия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CxnSpPr/>
      </xdr:nvCxnSpPr>
      <xdr:spPr>
        <a:xfrm>
          <a:off x="13144393" y="250369"/>
          <a:ext cx="107" cy="34354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472473</xdr:colOff>
      <xdr:row>0</xdr:row>
      <xdr:rowOff>252689</xdr:rowOff>
    </xdr:from>
    <xdr:to>
      <xdr:col>23</xdr:col>
      <xdr:colOff>102025</xdr:colOff>
      <xdr:row>0</xdr:row>
      <xdr:rowOff>253894</xdr:rowOff>
    </xdr:to>
    <xdr:cxnSp macro="">
      <xdr:nvCxnSpPr>
        <xdr:cNvPr id="91" name="Прямая соединительная линия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CxnSpPr/>
      </xdr:nvCxnSpPr>
      <xdr:spPr>
        <a:xfrm>
          <a:off x="12974502" y="252689"/>
          <a:ext cx="272023" cy="120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578971</xdr:colOff>
      <xdr:row>0</xdr:row>
      <xdr:rowOff>265206</xdr:rowOff>
    </xdr:from>
    <xdr:to>
      <xdr:col>22</xdr:col>
      <xdr:colOff>582706</xdr:colOff>
      <xdr:row>0</xdr:row>
      <xdr:rowOff>586441</xdr:rowOff>
    </xdr:to>
    <xdr:cxnSp macro="">
      <xdr:nvCxnSpPr>
        <xdr:cNvPr id="92" name="Прямая соединительная линия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CxnSpPr/>
      </xdr:nvCxnSpPr>
      <xdr:spPr>
        <a:xfrm flipH="1">
          <a:off x="13081000" y="265206"/>
          <a:ext cx="3735" cy="32123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494886</xdr:colOff>
      <xdr:row>0</xdr:row>
      <xdr:rowOff>235415</xdr:rowOff>
    </xdr:from>
    <xdr:to>
      <xdr:col>22</xdr:col>
      <xdr:colOff>572308</xdr:colOff>
      <xdr:row>0</xdr:row>
      <xdr:rowOff>269965</xdr:rowOff>
    </xdr:to>
    <xdr:sp macro="" textlink="">
      <xdr:nvSpPr>
        <xdr:cNvPr id="93" name="Равнобедренный треугольник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/>
      </xdr:nvSpPr>
      <xdr:spPr>
        <a:xfrm rot="5400000">
          <a:off x="13018351" y="213979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23</xdr:col>
      <xdr:colOff>10901</xdr:colOff>
      <xdr:row>0</xdr:row>
      <xdr:rowOff>239152</xdr:rowOff>
    </xdr:from>
    <xdr:to>
      <xdr:col>23</xdr:col>
      <xdr:colOff>88325</xdr:colOff>
      <xdr:row>0</xdr:row>
      <xdr:rowOff>273702</xdr:rowOff>
    </xdr:to>
    <xdr:sp macro="" textlink="">
      <xdr:nvSpPr>
        <xdr:cNvPr id="95" name="Равнобедренный треугольник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/>
      </xdr:nvSpPr>
      <xdr:spPr>
        <a:xfrm rot="16200000">
          <a:off x="13176838" y="217715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268941</xdr:colOff>
      <xdr:row>0</xdr:row>
      <xdr:rowOff>257735</xdr:rowOff>
    </xdr:from>
    <xdr:to>
      <xdr:col>26</xdr:col>
      <xdr:colOff>270535</xdr:colOff>
      <xdr:row>0</xdr:row>
      <xdr:rowOff>595306</xdr:rowOff>
    </xdr:to>
    <xdr:cxnSp macro="">
      <xdr:nvCxnSpPr>
        <xdr:cNvPr id="103" name="Прямая соединительная линия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CxnSpPr/>
      </xdr:nvCxnSpPr>
      <xdr:spPr>
        <a:xfrm>
          <a:off x="15340853" y="257735"/>
          <a:ext cx="1594" cy="3375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112181</xdr:colOff>
      <xdr:row>0</xdr:row>
      <xdr:rowOff>256425</xdr:rowOff>
    </xdr:from>
    <xdr:to>
      <xdr:col>26</xdr:col>
      <xdr:colOff>383990</xdr:colOff>
      <xdr:row>0</xdr:row>
      <xdr:rowOff>257630</xdr:rowOff>
    </xdr:to>
    <xdr:cxnSp macro="">
      <xdr:nvCxnSpPr>
        <xdr:cNvPr id="104" name="Прямая соединительная линия 10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CxnSpPr/>
      </xdr:nvCxnSpPr>
      <xdr:spPr>
        <a:xfrm>
          <a:off x="15184093" y="256425"/>
          <a:ext cx="271809" cy="120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216646</xdr:colOff>
      <xdr:row>0</xdr:row>
      <xdr:rowOff>250266</xdr:rowOff>
    </xdr:from>
    <xdr:to>
      <xdr:col>26</xdr:col>
      <xdr:colOff>220382</xdr:colOff>
      <xdr:row>0</xdr:row>
      <xdr:rowOff>601383</xdr:rowOff>
    </xdr:to>
    <xdr:cxnSp macro="">
      <xdr:nvCxnSpPr>
        <xdr:cNvPr id="105" name="Прямая соединительная линия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CxnSpPr/>
      </xdr:nvCxnSpPr>
      <xdr:spPr>
        <a:xfrm flipH="1">
          <a:off x="15288558" y="250266"/>
          <a:ext cx="3736" cy="351117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131180</xdr:colOff>
      <xdr:row>0</xdr:row>
      <xdr:rowOff>239150</xdr:rowOff>
    </xdr:from>
    <xdr:to>
      <xdr:col>26</xdr:col>
      <xdr:colOff>208602</xdr:colOff>
      <xdr:row>0</xdr:row>
      <xdr:rowOff>273700</xdr:rowOff>
    </xdr:to>
    <xdr:sp macro="" textlink="">
      <xdr:nvSpPr>
        <xdr:cNvPr id="106" name="Равнобедренный треугольник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/>
      </xdr:nvSpPr>
      <xdr:spPr>
        <a:xfrm rot="5400000">
          <a:off x="15224528" y="217714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273857</xdr:colOff>
      <xdr:row>0</xdr:row>
      <xdr:rowOff>239152</xdr:rowOff>
    </xdr:from>
    <xdr:to>
      <xdr:col>26</xdr:col>
      <xdr:colOff>351281</xdr:colOff>
      <xdr:row>0</xdr:row>
      <xdr:rowOff>273702</xdr:rowOff>
    </xdr:to>
    <xdr:sp macro="" textlink="">
      <xdr:nvSpPr>
        <xdr:cNvPr id="107" name="Равнобедренный треугольник 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/>
      </xdr:nvSpPr>
      <xdr:spPr>
        <a:xfrm rot="16200000">
          <a:off x="15367206" y="217715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243116</xdr:colOff>
      <xdr:row>0</xdr:row>
      <xdr:rowOff>591457</xdr:rowOff>
    </xdr:from>
    <xdr:to>
      <xdr:col>27</xdr:col>
      <xdr:colOff>167438</xdr:colOff>
      <xdr:row>0</xdr:row>
      <xdr:rowOff>592422</xdr:rowOff>
    </xdr:to>
    <xdr:cxnSp macro="">
      <xdr:nvCxnSpPr>
        <xdr:cNvPr id="90" name="Прямая соединительная линия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CxnSpPr/>
      </xdr:nvCxnSpPr>
      <xdr:spPr>
        <a:xfrm flipH="1" flipV="1">
          <a:off x="15327087" y="591457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254000</xdr:colOff>
      <xdr:row>2</xdr:row>
      <xdr:rowOff>97972</xdr:rowOff>
    </xdr:from>
    <xdr:to>
      <xdr:col>27</xdr:col>
      <xdr:colOff>178322</xdr:colOff>
      <xdr:row>2</xdr:row>
      <xdr:rowOff>98937</xdr:rowOff>
    </xdr:to>
    <xdr:cxnSp macro="">
      <xdr:nvCxnSpPr>
        <xdr:cNvPr id="96" name="Прямая соединительная линия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CxnSpPr/>
      </xdr:nvCxnSpPr>
      <xdr:spPr>
        <a:xfrm flipH="1" flipV="1">
          <a:off x="15337971" y="1193801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176893</xdr:colOff>
      <xdr:row>0</xdr:row>
      <xdr:rowOff>584200</xdr:rowOff>
    </xdr:from>
    <xdr:to>
      <xdr:col>27</xdr:col>
      <xdr:colOff>180521</xdr:colOff>
      <xdr:row>2</xdr:row>
      <xdr:rowOff>101601</xdr:rowOff>
    </xdr:to>
    <xdr:cxnSp macro="">
      <xdr:nvCxnSpPr>
        <xdr:cNvPr id="97" name="Прямая соединительная линия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CxnSpPr/>
      </xdr:nvCxnSpPr>
      <xdr:spPr>
        <a:xfrm flipH="1">
          <a:off x="15880443" y="584200"/>
          <a:ext cx="3628" cy="60960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162379</xdr:colOff>
      <xdr:row>0</xdr:row>
      <xdr:rowOff>602343</xdr:rowOff>
    </xdr:from>
    <xdr:to>
      <xdr:col>27</xdr:col>
      <xdr:colOff>196929</xdr:colOff>
      <xdr:row>0</xdr:row>
      <xdr:rowOff>679767</xdr:rowOff>
    </xdr:to>
    <xdr:sp macro="" textlink="">
      <xdr:nvSpPr>
        <xdr:cNvPr id="98" name="Равнобедренный треугольник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/>
      </xdr:nvSpPr>
      <xdr:spPr>
        <a:xfrm>
          <a:off x="15865929" y="602343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158751</xdr:colOff>
      <xdr:row>2</xdr:row>
      <xdr:rowOff>3628</xdr:rowOff>
    </xdr:from>
    <xdr:to>
      <xdr:col>27</xdr:col>
      <xdr:colOff>193301</xdr:colOff>
      <xdr:row>2</xdr:row>
      <xdr:rowOff>81050</xdr:rowOff>
    </xdr:to>
    <xdr:sp macro="" textlink="">
      <xdr:nvSpPr>
        <xdr:cNvPr id="99" name="Равнобедренный треугольник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/>
      </xdr:nvSpPr>
      <xdr:spPr>
        <a:xfrm rot="10800000">
          <a:off x="15862301" y="1095828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243115</xdr:colOff>
      <xdr:row>2</xdr:row>
      <xdr:rowOff>126999</xdr:rowOff>
    </xdr:from>
    <xdr:to>
      <xdr:col>27</xdr:col>
      <xdr:colOff>167437</xdr:colOff>
      <xdr:row>2</xdr:row>
      <xdr:rowOff>127964</xdr:rowOff>
    </xdr:to>
    <xdr:cxnSp macro="">
      <xdr:nvCxnSpPr>
        <xdr:cNvPr id="100" name="Прямая соединительная линия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CxnSpPr/>
      </xdr:nvCxnSpPr>
      <xdr:spPr>
        <a:xfrm flipH="1" flipV="1">
          <a:off x="15327086" y="1222828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257630</xdr:colOff>
      <xdr:row>5</xdr:row>
      <xdr:rowOff>68943</xdr:rowOff>
    </xdr:from>
    <xdr:to>
      <xdr:col>27</xdr:col>
      <xdr:colOff>181952</xdr:colOff>
      <xdr:row>5</xdr:row>
      <xdr:rowOff>69908</xdr:rowOff>
    </xdr:to>
    <xdr:cxnSp macro="">
      <xdr:nvCxnSpPr>
        <xdr:cNvPr id="108" name="Прямая соединительная линия 107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CxnSpPr/>
      </xdr:nvCxnSpPr>
      <xdr:spPr>
        <a:xfrm flipH="1" flipV="1">
          <a:off x="15341601" y="1817914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170543</xdr:colOff>
      <xdr:row>2</xdr:row>
      <xdr:rowOff>119742</xdr:rowOff>
    </xdr:from>
    <xdr:to>
      <xdr:col>27</xdr:col>
      <xdr:colOff>174171</xdr:colOff>
      <xdr:row>5</xdr:row>
      <xdr:rowOff>79830</xdr:rowOff>
    </xdr:to>
    <xdr:cxnSp macro="">
      <xdr:nvCxnSpPr>
        <xdr:cNvPr id="109" name="Прямая соединительная линия 108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CxnSpPr/>
      </xdr:nvCxnSpPr>
      <xdr:spPr>
        <a:xfrm flipH="1">
          <a:off x="15896772" y="1215571"/>
          <a:ext cx="3628" cy="61323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152399</xdr:colOff>
      <xdr:row>4</xdr:row>
      <xdr:rowOff>214086</xdr:rowOff>
    </xdr:from>
    <xdr:to>
      <xdr:col>27</xdr:col>
      <xdr:colOff>186949</xdr:colOff>
      <xdr:row>5</xdr:row>
      <xdr:rowOff>73794</xdr:rowOff>
    </xdr:to>
    <xdr:sp macro="" textlink="">
      <xdr:nvSpPr>
        <xdr:cNvPr id="110" name="Равнобедренный треугольник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/>
      </xdr:nvSpPr>
      <xdr:spPr>
        <a:xfrm rot="10800000">
          <a:off x="15878628" y="1745343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159657</xdr:colOff>
      <xdr:row>2</xdr:row>
      <xdr:rowOff>134257</xdr:rowOff>
    </xdr:from>
    <xdr:to>
      <xdr:col>27</xdr:col>
      <xdr:colOff>194207</xdr:colOff>
      <xdr:row>2</xdr:row>
      <xdr:rowOff>211681</xdr:rowOff>
    </xdr:to>
    <xdr:sp macro="" textlink="">
      <xdr:nvSpPr>
        <xdr:cNvPr id="111" name="Равнобедренный треугольник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/>
      </xdr:nvSpPr>
      <xdr:spPr>
        <a:xfrm>
          <a:off x="15885886" y="1230086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254001</xdr:colOff>
      <xdr:row>5</xdr:row>
      <xdr:rowOff>116114</xdr:rowOff>
    </xdr:from>
    <xdr:to>
      <xdr:col>27</xdr:col>
      <xdr:colOff>178323</xdr:colOff>
      <xdr:row>5</xdr:row>
      <xdr:rowOff>117079</xdr:rowOff>
    </xdr:to>
    <xdr:cxnSp macro="">
      <xdr:nvCxnSpPr>
        <xdr:cNvPr id="112" name="Прямая соединительная линия 111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CxnSpPr/>
      </xdr:nvCxnSpPr>
      <xdr:spPr>
        <a:xfrm flipH="1" flipV="1">
          <a:off x="15337972" y="1865085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257629</xdr:colOff>
      <xdr:row>8</xdr:row>
      <xdr:rowOff>65315</xdr:rowOff>
    </xdr:from>
    <xdr:to>
      <xdr:col>27</xdr:col>
      <xdr:colOff>181951</xdr:colOff>
      <xdr:row>8</xdr:row>
      <xdr:rowOff>66280</xdr:rowOff>
    </xdr:to>
    <xdr:cxnSp macro="">
      <xdr:nvCxnSpPr>
        <xdr:cNvPr id="113" name="Прямая соединительная линия 112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CxnSpPr/>
      </xdr:nvCxnSpPr>
      <xdr:spPr>
        <a:xfrm flipH="1" flipV="1">
          <a:off x="15341600" y="2467429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176893</xdr:colOff>
      <xdr:row>5</xdr:row>
      <xdr:rowOff>119743</xdr:rowOff>
    </xdr:from>
    <xdr:to>
      <xdr:col>27</xdr:col>
      <xdr:colOff>180521</xdr:colOff>
      <xdr:row>8</xdr:row>
      <xdr:rowOff>79830</xdr:rowOff>
    </xdr:to>
    <xdr:cxnSp macro="">
      <xdr:nvCxnSpPr>
        <xdr:cNvPr id="114" name="Прямая соединительная линия 11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CxnSpPr/>
      </xdr:nvCxnSpPr>
      <xdr:spPr>
        <a:xfrm flipH="1">
          <a:off x="15880443" y="1859643"/>
          <a:ext cx="3628" cy="607787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164492</xdr:colOff>
      <xdr:row>8</xdr:row>
      <xdr:rowOff>264</xdr:rowOff>
    </xdr:from>
    <xdr:to>
      <xdr:col>27</xdr:col>
      <xdr:colOff>199042</xdr:colOff>
      <xdr:row>8</xdr:row>
      <xdr:rowOff>76801</xdr:rowOff>
    </xdr:to>
    <xdr:sp macro="" textlink="">
      <xdr:nvSpPr>
        <xdr:cNvPr id="115" name="Равнобедренный треугольник 114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/>
      </xdr:nvSpPr>
      <xdr:spPr>
        <a:xfrm rot="10800000">
          <a:off x="15875321" y="2394679"/>
          <a:ext cx="34550" cy="76537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162378</xdr:colOff>
      <xdr:row>5</xdr:row>
      <xdr:rowOff>116115</xdr:rowOff>
    </xdr:from>
    <xdr:to>
      <xdr:col>27</xdr:col>
      <xdr:colOff>196928</xdr:colOff>
      <xdr:row>5</xdr:row>
      <xdr:rowOff>193539</xdr:rowOff>
    </xdr:to>
    <xdr:sp macro="" textlink="">
      <xdr:nvSpPr>
        <xdr:cNvPr id="116" name="Равнобедренный треугольник 115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/>
      </xdr:nvSpPr>
      <xdr:spPr>
        <a:xfrm>
          <a:off x="15865928" y="1856015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261258</xdr:colOff>
      <xdr:row>8</xdr:row>
      <xdr:rowOff>94343</xdr:rowOff>
    </xdr:from>
    <xdr:to>
      <xdr:col>27</xdr:col>
      <xdr:colOff>185580</xdr:colOff>
      <xdr:row>8</xdr:row>
      <xdr:rowOff>95308</xdr:rowOff>
    </xdr:to>
    <xdr:cxnSp macro="">
      <xdr:nvCxnSpPr>
        <xdr:cNvPr id="117" name="Прямая соединительная линия 116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CxnSpPr/>
      </xdr:nvCxnSpPr>
      <xdr:spPr>
        <a:xfrm flipH="1" flipV="1">
          <a:off x="15345229" y="2496457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261258</xdr:colOff>
      <xdr:row>11</xdr:row>
      <xdr:rowOff>43544</xdr:rowOff>
    </xdr:from>
    <xdr:to>
      <xdr:col>27</xdr:col>
      <xdr:colOff>185580</xdr:colOff>
      <xdr:row>11</xdr:row>
      <xdr:rowOff>44509</xdr:rowOff>
    </xdr:to>
    <xdr:cxnSp macro="">
      <xdr:nvCxnSpPr>
        <xdr:cNvPr id="118" name="Прямая соединительная линия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CxnSpPr/>
      </xdr:nvCxnSpPr>
      <xdr:spPr>
        <a:xfrm flipH="1" flipV="1">
          <a:off x="15345229" y="3098801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177800</xdr:colOff>
      <xdr:row>8</xdr:row>
      <xdr:rowOff>87087</xdr:rowOff>
    </xdr:from>
    <xdr:to>
      <xdr:col>27</xdr:col>
      <xdr:colOff>181428</xdr:colOff>
      <xdr:row>11</xdr:row>
      <xdr:rowOff>47174</xdr:rowOff>
    </xdr:to>
    <xdr:cxnSp macro="">
      <xdr:nvCxnSpPr>
        <xdr:cNvPr id="119" name="Прямая соединительная линия 118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CxnSpPr/>
      </xdr:nvCxnSpPr>
      <xdr:spPr>
        <a:xfrm flipH="1">
          <a:off x="15904029" y="2489201"/>
          <a:ext cx="3628" cy="61323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163285</xdr:colOff>
      <xdr:row>8</xdr:row>
      <xdr:rowOff>97972</xdr:rowOff>
    </xdr:from>
    <xdr:to>
      <xdr:col>27</xdr:col>
      <xdr:colOff>197835</xdr:colOff>
      <xdr:row>8</xdr:row>
      <xdr:rowOff>175396</xdr:rowOff>
    </xdr:to>
    <xdr:sp macro="" textlink="">
      <xdr:nvSpPr>
        <xdr:cNvPr id="120" name="Равнобедренный треугольник 119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/>
      </xdr:nvSpPr>
      <xdr:spPr>
        <a:xfrm>
          <a:off x="15889514" y="2500086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159657</xdr:colOff>
      <xdr:row>10</xdr:row>
      <xdr:rowOff>174172</xdr:rowOff>
    </xdr:from>
    <xdr:to>
      <xdr:col>27</xdr:col>
      <xdr:colOff>194207</xdr:colOff>
      <xdr:row>11</xdr:row>
      <xdr:rowOff>33880</xdr:rowOff>
    </xdr:to>
    <xdr:sp macro="" textlink="">
      <xdr:nvSpPr>
        <xdr:cNvPr id="121" name="Равнобедренный треугольник 12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/>
      </xdr:nvSpPr>
      <xdr:spPr>
        <a:xfrm rot="10800000">
          <a:off x="15885886" y="3011715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264887</xdr:colOff>
      <xdr:row>11</xdr:row>
      <xdr:rowOff>79828</xdr:rowOff>
    </xdr:from>
    <xdr:to>
      <xdr:col>27</xdr:col>
      <xdr:colOff>189209</xdr:colOff>
      <xdr:row>11</xdr:row>
      <xdr:rowOff>80793</xdr:rowOff>
    </xdr:to>
    <xdr:cxnSp macro="">
      <xdr:nvCxnSpPr>
        <xdr:cNvPr id="122" name="Прямая соединительная линия 121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CxnSpPr/>
      </xdr:nvCxnSpPr>
      <xdr:spPr>
        <a:xfrm flipH="1" flipV="1">
          <a:off x="15348858" y="3135085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257629</xdr:colOff>
      <xdr:row>14</xdr:row>
      <xdr:rowOff>25400</xdr:rowOff>
    </xdr:from>
    <xdr:to>
      <xdr:col>27</xdr:col>
      <xdr:colOff>181951</xdr:colOff>
      <xdr:row>14</xdr:row>
      <xdr:rowOff>26365</xdr:rowOff>
    </xdr:to>
    <xdr:cxnSp macro="">
      <xdr:nvCxnSpPr>
        <xdr:cNvPr id="123" name="Прямая соединительная линия 122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CxnSpPr/>
      </xdr:nvCxnSpPr>
      <xdr:spPr>
        <a:xfrm flipH="1" flipV="1">
          <a:off x="15341600" y="3733800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177800</xdr:colOff>
      <xdr:row>11</xdr:row>
      <xdr:rowOff>79829</xdr:rowOff>
    </xdr:from>
    <xdr:to>
      <xdr:col>27</xdr:col>
      <xdr:colOff>181428</xdr:colOff>
      <xdr:row>14</xdr:row>
      <xdr:rowOff>39916</xdr:rowOff>
    </xdr:to>
    <xdr:cxnSp macro="">
      <xdr:nvCxnSpPr>
        <xdr:cNvPr id="124" name="Прямая соединительная линия 12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CxnSpPr/>
      </xdr:nvCxnSpPr>
      <xdr:spPr>
        <a:xfrm flipH="1">
          <a:off x="15904029" y="3135086"/>
          <a:ext cx="3628" cy="61323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159657</xdr:colOff>
      <xdr:row>13</xdr:row>
      <xdr:rowOff>159657</xdr:rowOff>
    </xdr:from>
    <xdr:to>
      <xdr:col>27</xdr:col>
      <xdr:colOff>194207</xdr:colOff>
      <xdr:row>14</xdr:row>
      <xdr:rowOff>19365</xdr:rowOff>
    </xdr:to>
    <xdr:sp macro="" textlink="">
      <xdr:nvSpPr>
        <xdr:cNvPr id="125" name="Равнобедренный треугольник 12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/>
      </xdr:nvSpPr>
      <xdr:spPr>
        <a:xfrm rot="10800000">
          <a:off x="15885886" y="3650343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166915</xdr:colOff>
      <xdr:row>11</xdr:row>
      <xdr:rowOff>87086</xdr:rowOff>
    </xdr:from>
    <xdr:to>
      <xdr:col>27</xdr:col>
      <xdr:colOff>201465</xdr:colOff>
      <xdr:row>11</xdr:row>
      <xdr:rowOff>164510</xdr:rowOff>
    </xdr:to>
    <xdr:sp macro="" textlink="">
      <xdr:nvSpPr>
        <xdr:cNvPr id="126" name="Равнобедренный треугольник 125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/>
      </xdr:nvSpPr>
      <xdr:spPr>
        <a:xfrm>
          <a:off x="15893144" y="3142343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254001</xdr:colOff>
      <xdr:row>14</xdr:row>
      <xdr:rowOff>61686</xdr:rowOff>
    </xdr:from>
    <xdr:to>
      <xdr:col>27</xdr:col>
      <xdr:colOff>178323</xdr:colOff>
      <xdr:row>14</xdr:row>
      <xdr:rowOff>62651</xdr:rowOff>
    </xdr:to>
    <xdr:cxnSp macro="">
      <xdr:nvCxnSpPr>
        <xdr:cNvPr id="127" name="Прямая соединительная линия 126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CxnSpPr/>
      </xdr:nvCxnSpPr>
      <xdr:spPr>
        <a:xfrm flipH="1" flipV="1">
          <a:off x="15337972" y="3770086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268515</xdr:colOff>
      <xdr:row>17</xdr:row>
      <xdr:rowOff>39915</xdr:rowOff>
    </xdr:from>
    <xdr:to>
      <xdr:col>27</xdr:col>
      <xdr:colOff>192837</xdr:colOff>
      <xdr:row>17</xdr:row>
      <xdr:rowOff>40880</xdr:rowOff>
    </xdr:to>
    <xdr:cxnSp macro="">
      <xdr:nvCxnSpPr>
        <xdr:cNvPr id="128" name="Прямая соединительная линия 127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CxnSpPr/>
      </xdr:nvCxnSpPr>
      <xdr:spPr>
        <a:xfrm flipH="1" flipV="1">
          <a:off x="15352486" y="4368801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181429</xdr:colOff>
      <xdr:row>14</xdr:row>
      <xdr:rowOff>58057</xdr:rowOff>
    </xdr:from>
    <xdr:to>
      <xdr:col>27</xdr:col>
      <xdr:colOff>185057</xdr:colOff>
      <xdr:row>17</xdr:row>
      <xdr:rowOff>50801</xdr:rowOff>
    </xdr:to>
    <xdr:cxnSp macro="">
      <xdr:nvCxnSpPr>
        <xdr:cNvPr id="129" name="Прямая соединительная линия 128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CxnSpPr/>
      </xdr:nvCxnSpPr>
      <xdr:spPr>
        <a:xfrm flipH="1">
          <a:off x="15907658" y="3766457"/>
          <a:ext cx="3628" cy="61323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163285</xdr:colOff>
      <xdr:row>16</xdr:row>
      <xdr:rowOff>141515</xdr:rowOff>
    </xdr:from>
    <xdr:to>
      <xdr:col>27</xdr:col>
      <xdr:colOff>197835</xdr:colOff>
      <xdr:row>17</xdr:row>
      <xdr:rowOff>33880</xdr:rowOff>
    </xdr:to>
    <xdr:sp macro="" textlink="">
      <xdr:nvSpPr>
        <xdr:cNvPr id="130" name="Равнобедренный треугольник 129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>
        <a:xfrm rot="10800000">
          <a:off x="15889514" y="4285344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163287</xdr:colOff>
      <xdr:row>14</xdr:row>
      <xdr:rowOff>68942</xdr:rowOff>
    </xdr:from>
    <xdr:to>
      <xdr:col>27</xdr:col>
      <xdr:colOff>197837</xdr:colOff>
      <xdr:row>14</xdr:row>
      <xdr:rowOff>146366</xdr:rowOff>
    </xdr:to>
    <xdr:sp macro="" textlink="">
      <xdr:nvSpPr>
        <xdr:cNvPr id="131" name="Равнобедренный треугольник 130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/>
      </xdr:nvSpPr>
      <xdr:spPr>
        <a:xfrm>
          <a:off x="15889516" y="3777342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264886</xdr:colOff>
      <xdr:row>17</xdr:row>
      <xdr:rowOff>32657</xdr:rowOff>
    </xdr:from>
    <xdr:to>
      <xdr:col>26</xdr:col>
      <xdr:colOff>264886</xdr:colOff>
      <xdr:row>21</xdr:row>
      <xdr:rowOff>29029</xdr:rowOff>
    </xdr:to>
    <xdr:cxnSp macro="">
      <xdr:nvCxnSpPr>
        <xdr:cNvPr id="132" name="Прямая соединительная линия 131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CxnSpPr/>
      </xdr:nvCxnSpPr>
      <xdr:spPr>
        <a:xfrm flipV="1">
          <a:off x="15348857" y="4361543"/>
          <a:ext cx="0" cy="73660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595085</xdr:colOff>
      <xdr:row>17</xdr:row>
      <xdr:rowOff>32657</xdr:rowOff>
    </xdr:from>
    <xdr:to>
      <xdr:col>22</xdr:col>
      <xdr:colOff>595085</xdr:colOff>
      <xdr:row>21</xdr:row>
      <xdr:rowOff>29029</xdr:rowOff>
    </xdr:to>
    <xdr:cxnSp macro="">
      <xdr:nvCxnSpPr>
        <xdr:cNvPr id="133" name="Прямая соединительная линия 132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CxnSpPr/>
      </xdr:nvCxnSpPr>
      <xdr:spPr>
        <a:xfrm flipV="1">
          <a:off x="13110028" y="4361543"/>
          <a:ext cx="0" cy="73660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591458</xdr:colOff>
      <xdr:row>21</xdr:row>
      <xdr:rowOff>18143</xdr:rowOff>
    </xdr:from>
    <xdr:to>
      <xdr:col>26</xdr:col>
      <xdr:colOff>261258</xdr:colOff>
      <xdr:row>21</xdr:row>
      <xdr:rowOff>21773</xdr:rowOff>
    </xdr:to>
    <xdr:cxnSp macro="">
      <xdr:nvCxnSpPr>
        <xdr:cNvPr id="134" name="Прямая соединительная линия 133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CxnSpPr/>
      </xdr:nvCxnSpPr>
      <xdr:spPr>
        <a:xfrm flipH="1">
          <a:off x="13106401" y="5087257"/>
          <a:ext cx="2238828" cy="363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602940</xdr:colOff>
      <xdr:row>20</xdr:row>
      <xdr:rowOff>180832</xdr:rowOff>
    </xdr:from>
    <xdr:to>
      <xdr:col>23</xdr:col>
      <xdr:colOff>38584</xdr:colOff>
      <xdr:row>21</xdr:row>
      <xdr:rowOff>38585</xdr:rowOff>
    </xdr:to>
    <xdr:sp macro="" textlink="">
      <xdr:nvSpPr>
        <xdr:cNvPr id="135" name="Равнобедренный треугольник 134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/>
      </xdr:nvSpPr>
      <xdr:spPr>
        <a:xfrm rot="16200000">
          <a:off x="13135429" y="5047343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171140</xdr:colOff>
      <xdr:row>20</xdr:row>
      <xdr:rowOff>177204</xdr:rowOff>
    </xdr:from>
    <xdr:to>
      <xdr:col>26</xdr:col>
      <xdr:colOff>249041</xdr:colOff>
      <xdr:row>21</xdr:row>
      <xdr:rowOff>34957</xdr:rowOff>
    </xdr:to>
    <xdr:sp macro="" textlink="">
      <xdr:nvSpPr>
        <xdr:cNvPr id="136" name="Равнобедренный треугольник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SpPr/>
      </xdr:nvSpPr>
      <xdr:spPr>
        <a:xfrm rot="5400000">
          <a:off x="15272657" y="5043715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1015999</xdr:colOff>
      <xdr:row>122</xdr:row>
      <xdr:rowOff>95250</xdr:rowOff>
    </xdr:from>
    <xdr:to>
      <xdr:col>5</xdr:col>
      <xdr:colOff>1026582</xdr:colOff>
      <xdr:row>127</xdr:row>
      <xdr:rowOff>137583</xdr:rowOff>
    </xdr:to>
    <xdr:sp macro="" textlink="">
      <xdr:nvSpPr>
        <xdr:cNvPr id="173" name="Скругленный прямоугольник 8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SpPr/>
      </xdr:nvSpPr>
      <xdr:spPr>
        <a:xfrm>
          <a:off x="1100666" y="15546917"/>
          <a:ext cx="4212166" cy="941916"/>
        </a:xfrm>
        <a:prstGeom prst="roundRect">
          <a:avLst/>
        </a:prstGeom>
        <a:noFill/>
        <a:ln w="50800">
          <a:solidFill>
            <a:schemeClr val="tx1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>
              <a:solidFill>
                <a:schemeClr val="tx1"/>
              </a:solidFill>
            </a:rPr>
            <a:t>AvanTech YOU </a:t>
          </a:r>
          <a:r>
            <a:rPr lang="ru-RU" sz="2400" b="1">
              <a:solidFill>
                <a:schemeClr val="tx1"/>
              </a:solidFill>
            </a:rPr>
            <a:t>высота 77 мм</a:t>
          </a:r>
        </a:p>
      </xdr:txBody>
    </xdr:sp>
    <xdr:clientData/>
  </xdr:twoCellAnchor>
  <xdr:twoCellAnchor editAs="oneCell">
    <xdr:from>
      <xdr:col>8</xdr:col>
      <xdr:colOff>751416</xdr:colOff>
      <xdr:row>124</xdr:row>
      <xdr:rowOff>116416</xdr:rowOff>
    </xdr:from>
    <xdr:to>
      <xdr:col>29</xdr:col>
      <xdr:colOff>618750</xdr:colOff>
      <xdr:row>153</xdr:row>
      <xdr:rowOff>10583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3166" y="15927916"/>
          <a:ext cx="10493001" cy="5101167"/>
        </a:xfrm>
        <a:prstGeom prst="rect">
          <a:avLst/>
        </a:prstGeom>
      </xdr:spPr>
    </xdr:pic>
    <xdr:clientData/>
  </xdr:twoCellAnchor>
  <xdr:twoCellAnchor>
    <xdr:from>
      <xdr:col>10</xdr:col>
      <xdr:colOff>357188</xdr:colOff>
      <xdr:row>138</xdr:row>
      <xdr:rowOff>145143</xdr:rowOff>
    </xdr:from>
    <xdr:to>
      <xdr:col>10</xdr:col>
      <xdr:colOff>357188</xdr:colOff>
      <xdr:row>154</xdr:row>
      <xdr:rowOff>71438</xdr:rowOff>
    </xdr:to>
    <xdr:cxnSp macro="">
      <xdr:nvCxnSpPr>
        <xdr:cNvPr id="247" name="Прямая соединительная линия 246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CxnSpPr/>
      </xdr:nvCxnSpPr>
      <xdr:spPr>
        <a:xfrm flipH="1">
          <a:off x="8191501" y="18591893"/>
          <a:ext cx="0" cy="2847295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23815</xdr:colOff>
      <xdr:row>130</xdr:row>
      <xdr:rowOff>1</xdr:rowOff>
    </xdr:from>
    <xdr:to>
      <xdr:col>1</xdr:col>
      <xdr:colOff>685273</xdr:colOff>
      <xdr:row>133</xdr:row>
      <xdr:rowOff>44980</xdr:rowOff>
    </xdr:to>
    <xdr:sp macro="" textlink="">
      <xdr:nvSpPr>
        <xdr:cNvPr id="402" name="Овал 401">
          <a:extLst>
            <a:ext uri="{FF2B5EF4-FFF2-40B4-BE49-F238E27FC236}">
              <a16:creationId xmlns:a16="http://schemas.microsoft.com/office/drawing/2014/main" id="{00000000-0008-0000-0200-000092010000}"/>
            </a:ext>
          </a:extLst>
        </xdr:cNvPr>
        <xdr:cNvSpPr/>
      </xdr:nvSpPr>
      <xdr:spPr>
        <a:xfrm>
          <a:off x="103190" y="16994189"/>
          <a:ext cx="661458" cy="592666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</a:t>
          </a:r>
          <a:endParaRPr lang="ru-RU" sz="2000">
            <a:ln>
              <a:solidFill>
                <a:srgbClr val="FF0000"/>
              </a:solidFill>
            </a:ln>
            <a:solidFill>
              <a:srgbClr val="FF0000"/>
            </a:solidFill>
            <a:latin typeface="+mn-lt"/>
          </a:endParaRPr>
        </a:p>
      </xdr:txBody>
    </xdr:sp>
    <xdr:clientData/>
  </xdr:twoCellAnchor>
  <xdr:twoCellAnchor>
    <xdr:from>
      <xdr:col>1</xdr:col>
      <xdr:colOff>793749</xdr:colOff>
      <xdr:row>129</xdr:row>
      <xdr:rowOff>137584</xdr:rowOff>
    </xdr:from>
    <xdr:to>
      <xdr:col>5</xdr:col>
      <xdr:colOff>169333</xdr:colOff>
      <xdr:row>133</xdr:row>
      <xdr:rowOff>63500</xdr:rowOff>
    </xdr:to>
    <xdr:sp macro="" textlink="">
      <xdr:nvSpPr>
        <xdr:cNvPr id="16420" name="Прямоугольник 16419">
          <a:extLst>
            <a:ext uri="{FF2B5EF4-FFF2-40B4-BE49-F238E27FC236}">
              <a16:creationId xmlns:a16="http://schemas.microsoft.com/office/drawing/2014/main" id="{00000000-0008-0000-0200-000024400000}"/>
            </a:ext>
          </a:extLst>
        </xdr:cNvPr>
        <xdr:cNvSpPr/>
      </xdr:nvSpPr>
      <xdr:spPr>
        <a:xfrm>
          <a:off x="878416" y="16848667"/>
          <a:ext cx="3577167" cy="64558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отверстия №1 по высоте фасада</a:t>
          </a:r>
        </a:p>
      </xdr:txBody>
    </xdr:sp>
    <xdr:clientData/>
  </xdr:twoCellAnchor>
  <xdr:twoCellAnchor>
    <xdr:from>
      <xdr:col>9</xdr:col>
      <xdr:colOff>169333</xdr:colOff>
      <xdr:row>126</xdr:row>
      <xdr:rowOff>127001</xdr:rowOff>
    </xdr:from>
    <xdr:to>
      <xdr:col>9</xdr:col>
      <xdr:colOff>169333</xdr:colOff>
      <xdr:row>148</xdr:row>
      <xdr:rowOff>148166</xdr:rowOff>
    </xdr:to>
    <xdr:cxnSp macro="">
      <xdr:nvCxnSpPr>
        <xdr:cNvPr id="16422" name="Прямая соединительная линия 16421">
          <a:extLst>
            <a:ext uri="{FF2B5EF4-FFF2-40B4-BE49-F238E27FC236}">
              <a16:creationId xmlns:a16="http://schemas.microsoft.com/office/drawing/2014/main" id="{00000000-0008-0000-0200-000026400000}"/>
            </a:ext>
          </a:extLst>
        </xdr:cNvPr>
        <xdr:cNvCxnSpPr/>
      </xdr:nvCxnSpPr>
      <xdr:spPr>
        <a:xfrm>
          <a:off x="7440083" y="16298334"/>
          <a:ext cx="0" cy="3968749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232834</xdr:colOff>
      <xdr:row>126</xdr:row>
      <xdr:rowOff>127000</xdr:rowOff>
    </xdr:from>
    <xdr:to>
      <xdr:col>29</xdr:col>
      <xdr:colOff>254000</xdr:colOff>
      <xdr:row>126</xdr:row>
      <xdr:rowOff>127000</xdr:rowOff>
    </xdr:to>
    <xdr:cxnSp macro="">
      <xdr:nvCxnSpPr>
        <xdr:cNvPr id="421" name="Прямая соединительная линия 420">
          <a:extLst>
            <a:ext uri="{FF2B5EF4-FFF2-40B4-BE49-F238E27FC236}">
              <a16:creationId xmlns:a16="http://schemas.microsoft.com/office/drawing/2014/main" id="{00000000-0008-0000-0200-0000A5010000}"/>
            </a:ext>
          </a:extLst>
        </xdr:cNvPr>
        <xdr:cNvCxnSpPr/>
      </xdr:nvCxnSpPr>
      <xdr:spPr>
        <a:xfrm>
          <a:off x="7503584" y="16298333"/>
          <a:ext cx="9757833" cy="0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150812</xdr:colOff>
      <xdr:row>127</xdr:row>
      <xdr:rowOff>0</xdr:rowOff>
    </xdr:from>
    <xdr:to>
      <xdr:col>29</xdr:col>
      <xdr:colOff>169333</xdr:colOff>
      <xdr:row>148</xdr:row>
      <xdr:rowOff>95250</xdr:rowOff>
    </xdr:to>
    <xdr:cxnSp macro="">
      <xdr:nvCxnSpPr>
        <xdr:cNvPr id="424" name="Прямая соединительная линия 423">
          <a:extLst>
            <a:ext uri="{FF2B5EF4-FFF2-40B4-BE49-F238E27FC236}">
              <a16:creationId xmlns:a16="http://schemas.microsoft.com/office/drawing/2014/main" id="{00000000-0008-0000-0200-0000A8010000}"/>
            </a:ext>
          </a:extLst>
        </xdr:cNvPr>
        <xdr:cNvCxnSpPr/>
      </xdr:nvCxnSpPr>
      <xdr:spPr>
        <a:xfrm flipH="1">
          <a:off x="17176750" y="16446500"/>
          <a:ext cx="18521" cy="3921125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190500</xdr:colOff>
      <xdr:row>148</xdr:row>
      <xdr:rowOff>105834</xdr:rowOff>
    </xdr:from>
    <xdr:to>
      <xdr:col>29</xdr:col>
      <xdr:colOff>211666</xdr:colOff>
      <xdr:row>148</xdr:row>
      <xdr:rowOff>105834</xdr:rowOff>
    </xdr:to>
    <xdr:cxnSp macro="">
      <xdr:nvCxnSpPr>
        <xdr:cNvPr id="425" name="Прямая соединительная линия 424">
          <a:extLst>
            <a:ext uri="{FF2B5EF4-FFF2-40B4-BE49-F238E27FC236}">
              <a16:creationId xmlns:a16="http://schemas.microsoft.com/office/drawing/2014/main" id="{00000000-0008-0000-0200-0000A9010000}"/>
            </a:ext>
          </a:extLst>
        </xdr:cNvPr>
        <xdr:cNvCxnSpPr/>
      </xdr:nvCxnSpPr>
      <xdr:spPr>
        <a:xfrm>
          <a:off x="7461250" y="20224751"/>
          <a:ext cx="9757833" cy="0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63500</xdr:colOff>
      <xdr:row>148</xdr:row>
      <xdr:rowOff>103188</xdr:rowOff>
    </xdr:from>
    <xdr:to>
      <xdr:col>9</xdr:col>
      <xdr:colOff>161240</xdr:colOff>
      <xdr:row>148</xdr:row>
      <xdr:rowOff>103188</xdr:rowOff>
    </xdr:to>
    <xdr:cxnSp macro="">
      <xdr:nvCxnSpPr>
        <xdr:cNvPr id="426" name="Прямая соединительная линия 425">
          <a:extLst>
            <a:ext uri="{FF2B5EF4-FFF2-40B4-BE49-F238E27FC236}">
              <a16:creationId xmlns:a16="http://schemas.microsoft.com/office/drawing/2014/main" id="{00000000-0008-0000-0200-0000AA010000}"/>
            </a:ext>
          </a:extLst>
        </xdr:cNvPr>
        <xdr:cNvCxnSpPr/>
      </xdr:nvCxnSpPr>
      <xdr:spPr>
        <a:xfrm>
          <a:off x="6048375" y="20375563"/>
          <a:ext cx="136774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468313</xdr:colOff>
      <xdr:row>138</xdr:row>
      <xdr:rowOff>95250</xdr:rowOff>
    </xdr:from>
    <xdr:to>
      <xdr:col>10</xdr:col>
      <xdr:colOff>362324</xdr:colOff>
      <xdr:row>138</xdr:row>
      <xdr:rowOff>95250</xdr:rowOff>
    </xdr:to>
    <xdr:cxnSp macro="">
      <xdr:nvCxnSpPr>
        <xdr:cNvPr id="428" name="Прямая соединительная линия 427">
          <a:extLst>
            <a:ext uri="{FF2B5EF4-FFF2-40B4-BE49-F238E27FC236}">
              <a16:creationId xmlns:a16="http://schemas.microsoft.com/office/drawing/2014/main" id="{00000000-0008-0000-0200-0000AC010000}"/>
            </a:ext>
          </a:extLst>
        </xdr:cNvPr>
        <xdr:cNvCxnSpPr/>
      </xdr:nvCxnSpPr>
      <xdr:spPr>
        <a:xfrm>
          <a:off x="6834188" y="18542000"/>
          <a:ext cx="1362449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603250</xdr:colOff>
      <xdr:row>137</xdr:row>
      <xdr:rowOff>158750</xdr:rowOff>
    </xdr:from>
    <xdr:to>
      <xdr:col>8</xdr:col>
      <xdr:colOff>603251</xdr:colOff>
      <xdr:row>149</xdr:row>
      <xdr:rowOff>91515</xdr:rowOff>
    </xdr:to>
    <xdr:cxnSp macro="">
      <xdr:nvCxnSpPr>
        <xdr:cNvPr id="429" name="Прямая соединительная линия 428">
          <a:extLst>
            <a:ext uri="{FF2B5EF4-FFF2-40B4-BE49-F238E27FC236}">
              <a16:creationId xmlns:a16="http://schemas.microsoft.com/office/drawing/2014/main" id="{00000000-0008-0000-0200-0000AD010000}"/>
            </a:ext>
          </a:extLst>
        </xdr:cNvPr>
        <xdr:cNvCxnSpPr/>
      </xdr:nvCxnSpPr>
      <xdr:spPr>
        <a:xfrm>
          <a:off x="6985000" y="18298583"/>
          <a:ext cx="1" cy="2091765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531813</xdr:colOff>
      <xdr:row>138</xdr:row>
      <xdr:rowOff>39687</xdr:rowOff>
    </xdr:from>
    <xdr:to>
      <xdr:col>8</xdr:col>
      <xdr:colOff>665163</xdr:colOff>
      <xdr:row>138</xdr:row>
      <xdr:rowOff>156104</xdr:rowOff>
    </xdr:to>
    <xdr:cxnSp macro="">
      <xdr:nvCxnSpPr>
        <xdr:cNvPr id="430" name="Прямая соединительная линия 429">
          <a:extLst>
            <a:ext uri="{FF2B5EF4-FFF2-40B4-BE49-F238E27FC236}">
              <a16:creationId xmlns:a16="http://schemas.microsoft.com/office/drawing/2014/main" id="{00000000-0008-0000-0200-0000AE010000}"/>
            </a:ext>
          </a:extLst>
        </xdr:cNvPr>
        <xdr:cNvCxnSpPr/>
      </xdr:nvCxnSpPr>
      <xdr:spPr>
        <a:xfrm flipH="1" flipV="1">
          <a:off x="6897688" y="18486437"/>
          <a:ext cx="133350" cy="11641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531812</xdr:colOff>
      <xdr:row>148</xdr:row>
      <xdr:rowOff>55562</xdr:rowOff>
    </xdr:from>
    <xdr:to>
      <xdr:col>8</xdr:col>
      <xdr:colOff>665162</xdr:colOff>
      <xdr:row>148</xdr:row>
      <xdr:rowOff>174624</xdr:rowOff>
    </xdr:to>
    <xdr:cxnSp macro="">
      <xdr:nvCxnSpPr>
        <xdr:cNvPr id="431" name="Прямая соединительная линия 430">
          <a:extLst>
            <a:ext uri="{FF2B5EF4-FFF2-40B4-BE49-F238E27FC236}">
              <a16:creationId xmlns:a16="http://schemas.microsoft.com/office/drawing/2014/main" id="{00000000-0008-0000-0200-0000AF010000}"/>
            </a:ext>
          </a:extLst>
        </xdr:cNvPr>
        <xdr:cNvCxnSpPr/>
      </xdr:nvCxnSpPr>
      <xdr:spPr>
        <a:xfrm flipH="1" flipV="1">
          <a:off x="6897687" y="20327937"/>
          <a:ext cx="133350" cy="119062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87313</xdr:colOff>
      <xdr:row>142</xdr:row>
      <xdr:rowOff>47625</xdr:rowOff>
    </xdr:from>
    <xdr:to>
      <xdr:col>8</xdr:col>
      <xdr:colOff>570780</xdr:colOff>
      <xdr:row>144</xdr:row>
      <xdr:rowOff>134216</xdr:rowOff>
    </xdr:to>
    <xdr:sp macro="" textlink="">
      <xdr:nvSpPr>
        <xdr:cNvPr id="433" name="Овал 432">
          <a:extLst>
            <a:ext uri="{FF2B5EF4-FFF2-40B4-BE49-F238E27FC236}">
              <a16:creationId xmlns:a16="http://schemas.microsoft.com/office/drawing/2014/main" id="{00000000-0008-0000-0200-0000B1010000}"/>
            </a:ext>
          </a:extLst>
        </xdr:cNvPr>
        <xdr:cNvSpPr/>
      </xdr:nvSpPr>
      <xdr:spPr>
        <a:xfrm>
          <a:off x="6453188" y="19224625"/>
          <a:ext cx="483467" cy="451716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</a:t>
          </a:r>
        </a:p>
      </xdr:txBody>
    </xdr:sp>
    <xdr:clientData/>
  </xdr:twoCellAnchor>
  <xdr:twoCellAnchor>
    <xdr:from>
      <xdr:col>1</xdr:col>
      <xdr:colOff>39690</xdr:colOff>
      <xdr:row>134</xdr:row>
      <xdr:rowOff>31754</xdr:rowOff>
    </xdr:from>
    <xdr:to>
      <xdr:col>1</xdr:col>
      <xdr:colOff>701148</xdr:colOff>
      <xdr:row>137</xdr:row>
      <xdr:rowOff>84670</xdr:rowOff>
    </xdr:to>
    <xdr:sp macro="" textlink="">
      <xdr:nvSpPr>
        <xdr:cNvPr id="434" name="Овал 433">
          <a:extLst>
            <a:ext uri="{FF2B5EF4-FFF2-40B4-BE49-F238E27FC236}">
              <a16:creationId xmlns:a16="http://schemas.microsoft.com/office/drawing/2014/main" id="{00000000-0008-0000-0200-0000B2010000}"/>
            </a:ext>
          </a:extLst>
        </xdr:cNvPr>
        <xdr:cNvSpPr/>
      </xdr:nvSpPr>
      <xdr:spPr>
        <a:xfrm>
          <a:off x="119065" y="17756192"/>
          <a:ext cx="661458" cy="592666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2</a:t>
          </a:r>
        </a:p>
      </xdr:txBody>
    </xdr:sp>
    <xdr:clientData/>
  </xdr:twoCellAnchor>
  <xdr:twoCellAnchor>
    <xdr:from>
      <xdr:col>1</xdr:col>
      <xdr:colOff>793750</xdr:colOff>
      <xdr:row>133</xdr:row>
      <xdr:rowOff>127000</xdr:rowOff>
    </xdr:from>
    <xdr:to>
      <xdr:col>5</xdr:col>
      <xdr:colOff>169334</xdr:colOff>
      <xdr:row>137</xdr:row>
      <xdr:rowOff>60853</xdr:rowOff>
    </xdr:to>
    <xdr:sp macro="" textlink="">
      <xdr:nvSpPr>
        <xdr:cNvPr id="435" name="Прямоугольник 434">
          <a:extLst>
            <a:ext uri="{FF2B5EF4-FFF2-40B4-BE49-F238E27FC236}">
              <a16:creationId xmlns:a16="http://schemas.microsoft.com/office/drawing/2014/main" id="{00000000-0008-0000-0200-0000B3010000}"/>
            </a:ext>
          </a:extLst>
        </xdr:cNvPr>
        <xdr:cNvSpPr/>
      </xdr:nvSpPr>
      <xdr:spPr>
        <a:xfrm>
          <a:off x="873125" y="17668875"/>
          <a:ext cx="3574522" cy="65616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отверстия №2 по высоте фасада</a:t>
          </a:r>
        </a:p>
      </xdr:txBody>
    </xdr:sp>
    <xdr:clientData/>
  </xdr:twoCellAnchor>
  <xdr:twoCellAnchor>
    <xdr:from>
      <xdr:col>7</xdr:col>
      <xdr:colOff>127000</xdr:colOff>
      <xdr:row>134</xdr:row>
      <xdr:rowOff>134937</xdr:rowOff>
    </xdr:from>
    <xdr:to>
      <xdr:col>10</xdr:col>
      <xdr:colOff>364969</xdr:colOff>
      <xdr:row>134</xdr:row>
      <xdr:rowOff>134937</xdr:rowOff>
    </xdr:to>
    <xdr:cxnSp macro="">
      <xdr:nvCxnSpPr>
        <xdr:cNvPr id="436" name="Прямая соединительная линия 435">
          <a:extLst>
            <a:ext uri="{FF2B5EF4-FFF2-40B4-BE49-F238E27FC236}">
              <a16:creationId xmlns:a16="http://schemas.microsoft.com/office/drawing/2014/main" id="{00000000-0008-0000-0200-0000B4010000}"/>
            </a:ext>
          </a:extLst>
        </xdr:cNvPr>
        <xdr:cNvCxnSpPr/>
      </xdr:nvCxnSpPr>
      <xdr:spPr>
        <a:xfrm>
          <a:off x="6111875" y="17859375"/>
          <a:ext cx="2087407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182564</xdr:colOff>
      <xdr:row>134</xdr:row>
      <xdr:rowOff>47625</xdr:rowOff>
    </xdr:from>
    <xdr:to>
      <xdr:col>7</xdr:col>
      <xdr:colOff>182564</xdr:colOff>
      <xdr:row>149</xdr:row>
      <xdr:rowOff>67702</xdr:rowOff>
    </xdr:to>
    <xdr:cxnSp macro="">
      <xdr:nvCxnSpPr>
        <xdr:cNvPr id="438" name="Прямая соединительная линия 437">
          <a:extLst>
            <a:ext uri="{FF2B5EF4-FFF2-40B4-BE49-F238E27FC236}">
              <a16:creationId xmlns:a16="http://schemas.microsoft.com/office/drawing/2014/main" id="{00000000-0008-0000-0200-0000B6010000}"/>
            </a:ext>
          </a:extLst>
        </xdr:cNvPr>
        <xdr:cNvCxnSpPr/>
      </xdr:nvCxnSpPr>
      <xdr:spPr>
        <a:xfrm flipH="1">
          <a:off x="6167439" y="17772063"/>
          <a:ext cx="0" cy="2750577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119063</xdr:colOff>
      <xdr:row>148</xdr:row>
      <xdr:rowOff>39688</xdr:rowOff>
    </xdr:from>
    <xdr:to>
      <xdr:col>7</xdr:col>
      <xdr:colOff>252413</xdr:colOff>
      <xdr:row>148</xdr:row>
      <xdr:rowOff>158750</xdr:rowOff>
    </xdr:to>
    <xdr:cxnSp macro="">
      <xdr:nvCxnSpPr>
        <xdr:cNvPr id="440" name="Прямая соединительная линия 439">
          <a:extLst>
            <a:ext uri="{FF2B5EF4-FFF2-40B4-BE49-F238E27FC236}">
              <a16:creationId xmlns:a16="http://schemas.microsoft.com/office/drawing/2014/main" id="{00000000-0008-0000-0200-0000B8010000}"/>
            </a:ext>
          </a:extLst>
        </xdr:cNvPr>
        <xdr:cNvCxnSpPr/>
      </xdr:nvCxnSpPr>
      <xdr:spPr>
        <a:xfrm flipH="1" flipV="1">
          <a:off x="6103938" y="20312063"/>
          <a:ext cx="133350" cy="119062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141742</xdr:colOff>
      <xdr:row>134</xdr:row>
      <xdr:rowOff>77108</xdr:rowOff>
    </xdr:from>
    <xdr:to>
      <xdr:col>7</xdr:col>
      <xdr:colOff>275092</xdr:colOff>
      <xdr:row>135</xdr:row>
      <xdr:rowOff>21545</xdr:rowOff>
    </xdr:to>
    <xdr:cxnSp macro="">
      <xdr:nvCxnSpPr>
        <xdr:cNvPr id="441" name="Прямая соединительная линия 440">
          <a:extLst>
            <a:ext uri="{FF2B5EF4-FFF2-40B4-BE49-F238E27FC236}">
              <a16:creationId xmlns:a16="http://schemas.microsoft.com/office/drawing/2014/main" id="{00000000-0008-0000-0200-0000B9010000}"/>
            </a:ext>
          </a:extLst>
        </xdr:cNvPr>
        <xdr:cNvCxnSpPr/>
      </xdr:nvCxnSpPr>
      <xdr:spPr>
        <a:xfrm flipH="1" flipV="1">
          <a:off x="6137956" y="17848037"/>
          <a:ext cx="133350" cy="116794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317500</xdr:colOff>
      <xdr:row>140</xdr:row>
      <xdr:rowOff>174625</xdr:rowOff>
    </xdr:from>
    <xdr:to>
      <xdr:col>7</xdr:col>
      <xdr:colOff>126280</xdr:colOff>
      <xdr:row>143</xdr:row>
      <xdr:rowOff>78653</xdr:rowOff>
    </xdr:to>
    <xdr:sp macro="" textlink="">
      <xdr:nvSpPr>
        <xdr:cNvPr id="442" name="Овал 441">
          <a:extLst>
            <a:ext uri="{FF2B5EF4-FFF2-40B4-BE49-F238E27FC236}">
              <a16:creationId xmlns:a16="http://schemas.microsoft.com/office/drawing/2014/main" id="{00000000-0008-0000-0200-0000BA010000}"/>
            </a:ext>
          </a:extLst>
        </xdr:cNvPr>
        <xdr:cNvSpPr/>
      </xdr:nvSpPr>
      <xdr:spPr>
        <a:xfrm>
          <a:off x="5627688" y="18986500"/>
          <a:ext cx="483467" cy="451716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2</a:t>
          </a:r>
        </a:p>
      </xdr:txBody>
    </xdr:sp>
    <xdr:clientData/>
  </xdr:twoCellAnchor>
  <xdr:twoCellAnchor>
    <xdr:from>
      <xdr:col>9</xdr:col>
      <xdr:colOff>158750</xdr:colOff>
      <xdr:row>148</xdr:row>
      <xdr:rowOff>103187</xdr:rowOff>
    </xdr:from>
    <xdr:to>
      <xdr:col>9</xdr:col>
      <xdr:colOff>158753</xdr:colOff>
      <xdr:row>154</xdr:row>
      <xdr:rowOff>79375</xdr:rowOff>
    </xdr:to>
    <xdr:cxnSp macro="">
      <xdr:nvCxnSpPr>
        <xdr:cNvPr id="446" name="Прямая соединительная линия 445">
          <a:extLst>
            <a:ext uri="{FF2B5EF4-FFF2-40B4-BE49-F238E27FC236}">
              <a16:creationId xmlns:a16="http://schemas.microsoft.com/office/drawing/2014/main" id="{00000000-0008-0000-0200-0000BE010000}"/>
            </a:ext>
          </a:extLst>
        </xdr:cNvPr>
        <xdr:cNvCxnSpPr/>
      </xdr:nvCxnSpPr>
      <xdr:spPr>
        <a:xfrm flipH="1">
          <a:off x="7413625" y="20375562"/>
          <a:ext cx="3" cy="1071563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7938</xdr:colOff>
      <xdr:row>153</xdr:row>
      <xdr:rowOff>134937</xdr:rowOff>
    </xdr:from>
    <xdr:to>
      <xdr:col>10</xdr:col>
      <xdr:colOff>476250</xdr:colOff>
      <xdr:row>153</xdr:row>
      <xdr:rowOff>134938</xdr:rowOff>
    </xdr:to>
    <xdr:cxnSp macro="">
      <xdr:nvCxnSpPr>
        <xdr:cNvPr id="448" name="Прямая соединительная линия 447">
          <a:extLst>
            <a:ext uri="{FF2B5EF4-FFF2-40B4-BE49-F238E27FC236}">
              <a16:creationId xmlns:a16="http://schemas.microsoft.com/office/drawing/2014/main" id="{00000000-0008-0000-0200-0000C0010000}"/>
            </a:ext>
          </a:extLst>
        </xdr:cNvPr>
        <xdr:cNvCxnSpPr/>
      </xdr:nvCxnSpPr>
      <xdr:spPr>
        <a:xfrm flipV="1">
          <a:off x="7262813" y="21320125"/>
          <a:ext cx="1047750" cy="1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87313</xdr:colOff>
      <xdr:row>153</xdr:row>
      <xdr:rowOff>71437</xdr:rowOff>
    </xdr:from>
    <xdr:to>
      <xdr:col>9</xdr:col>
      <xdr:colOff>220663</xdr:colOff>
      <xdr:row>154</xdr:row>
      <xdr:rowOff>7937</xdr:rowOff>
    </xdr:to>
    <xdr:cxnSp macro="">
      <xdr:nvCxnSpPr>
        <xdr:cNvPr id="452" name="Прямая соединительная линия 451">
          <a:extLst>
            <a:ext uri="{FF2B5EF4-FFF2-40B4-BE49-F238E27FC236}">
              <a16:creationId xmlns:a16="http://schemas.microsoft.com/office/drawing/2014/main" id="{00000000-0008-0000-0200-0000C4010000}"/>
            </a:ext>
          </a:extLst>
        </xdr:cNvPr>
        <xdr:cNvCxnSpPr/>
      </xdr:nvCxnSpPr>
      <xdr:spPr>
        <a:xfrm flipH="1" flipV="1">
          <a:off x="7342188" y="21256625"/>
          <a:ext cx="133350" cy="119062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269875</xdr:colOff>
      <xdr:row>153</xdr:row>
      <xdr:rowOff>71438</xdr:rowOff>
    </xdr:from>
    <xdr:to>
      <xdr:col>10</xdr:col>
      <xdr:colOff>403225</xdr:colOff>
      <xdr:row>154</xdr:row>
      <xdr:rowOff>7938</xdr:rowOff>
    </xdr:to>
    <xdr:cxnSp macro="">
      <xdr:nvCxnSpPr>
        <xdr:cNvPr id="453" name="Прямая соединительная линия 452">
          <a:extLst>
            <a:ext uri="{FF2B5EF4-FFF2-40B4-BE49-F238E27FC236}">
              <a16:creationId xmlns:a16="http://schemas.microsoft.com/office/drawing/2014/main" id="{00000000-0008-0000-0200-0000C5010000}"/>
            </a:ext>
          </a:extLst>
        </xdr:cNvPr>
        <xdr:cNvCxnSpPr/>
      </xdr:nvCxnSpPr>
      <xdr:spPr>
        <a:xfrm flipH="1" flipV="1">
          <a:off x="8104188" y="21256626"/>
          <a:ext cx="133350" cy="119062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285750</xdr:colOff>
      <xdr:row>154</xdr:row>
      <xdr:rowOff>39688</xdr:rowOff>
    </xdr:from>
    <xdr:to>
      <xdr:col>10</xdr:col>
      <xdr:colOff>189779</xdr:colOff>
      <xdr:row>156</xdr:row>
      <xdr:rowOff>126279</xdr:rowOff>
    </xdr:to>
    <xdr:sp macro="" textlink="">
      <xdr:nvSpPr>
        <xdr:cNvPr id="454" name="Овал 453">
          <a:extLst>
            <a:ext uri="{FF2B5EF4-FFF2-40B4-BE49-F238E27FC236}">
              <a16:creationId xmlns:a16="http://schemas.microsoft.com/office/drawing/2014/main" id="{00000000-0008-0000-0200-0000C6010000}"/>
            </a:ext>
          </a:extLst>
        </xdr:cNvPr>
        <xdr:cNvSpPr/>
      </xdr:nvSpPr>
      <xdr:spPr>
        <a:xfrm>
          <a:off x="7540625" y="21407438"/>
          <a:ext cx="483467" cy="451716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5</a:t>
          </a:r>
        </a:p>
      </xdr:txBody>
    </xdr:sp>
    <xdr:clientData/>
  </xdr:twoCellAnchor>
  <xdr:twoCellAnchor>
    <xdr:from>
      <xdr:col>1</xdr:col>
      <xdr:colOff>47625</xdr:colOff>
      <xdr:row>138</xdr:row>
      <xdr:rowOff>47626</xdr:rowOff>
    </xdr:from>
    <xdr:to>
      <xdr:col>1</xdr:col>
      <xdr:colOff>709083</xdr:colOff>
      <xdr:row>141</xdr:row>
      <xdr:rowOff>92604</xdr:rowOff>
    </xdr:to>
    <xdr:sp macro="" textlink="">
      <xdr:nvSpPr>
        <xdr:cNvPr id="457" name="Овал 456">
          <a:extLst>
            <a:ext uri="{FF2B5EF4-FFF2-40B4-BE49-F238E27FC236}">
              <a16:creationId xmlns:a16="http://schemas.microsoft.com/office/drawing/2014/main" id="{00000000-0008-0000-0200-0000C9010000}"/>
            </a:ext>
          </a:extLst>
        </xdr:cNvPr>
        <xdr:cNvSpPr/>
      </xdr:nvSpPr>
      <xdr:spPr>
        <a:xfrm>
          <a:off x="127000" y="18494376"/>
          <a:ext cx="661458" cy="592666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5</a:t>
          </a:r>
        </a:p>
      </xdr:txBody>
    </xdr:sp>
    <xdr:clientData/>
  </xdr:twoCellAnchor>
  <xdr:twoCellAnchor>
    <xdr:from>
      <xdr:col>1</xdr:col>
      <xdr:colOff>801688</xdr:colOff>
      <xdr:row>137</xdr:row>
      <xdr:rowOff>150811</xdr:rowOff>
    </xdr:from>
    <xdr:to>
      <xdr:col>5</xdr:col>
      <xdr:colOff>177272</xdr:colOff>
      <xdr:row>141</xdr:row>
      <xdr:rowOff>76727</xdr:rowOff>
    </xdr:to>
    <xdr:sp macro="" textlink="">
      <xdr:nvSpPr>
        <xdr:cNvPr id="458" name="Прямоугольник 457">
          <a:extLst>
            <a:ext uri="{FF2B5EF4-FFF2-40B4-BE49-F238E27FC236}">
              <a16:creationId xmlns:a16="http://schemas.microsoft.com/office/drawing/2014/main" id="{00000000-0008-0000-0200-0000CA010000}"/>
            </a:ext>
          </a:extLst>
        </xdr:cNvPr>
        <xdr:cNvSpPr/>
      </xdr:nvSpPr>
      <xdr:spPr>
        <a:xfrm>
          <a:off x="881063" y="18414999"/>
          <a:ext cx="3574522" cy="65616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отверстия от левого бокового края панели</a:t>
          </a:r>
        </a:p>
      </xdr:txBody>
    </xdr:sp>
    <xdr:clientData/>
  </xdr:twoCellAnchor>
  <xdr:twoCellAnchor>
    <xdr:from>
      <xdr:col>28</xdr:col>
      <xdr:colOff>71437</xdr:colOff>
      <xdr:row>134</xdr:row>
      <xdr:rowOff>142875</xdr:rowOff>
    </xdr:from>
    <xdr:to>
      <xdr:col>30</xdr:col>
      <xdr:colOff>872969</xdr:colOff>
      <xdr:row>134</xdr:row>
      <xdr:rowOff>142875</xdr:rowOff>
    </xdr:to>
    <xdr:cxnSp macro="">
      <xdr:nvCxnSpPr>
        <xdr:cNvPr id="460" name="Прямая соединительная линия 459">
          <a:extLst>
            <a:ext uri="{FF2B5EF4-FFF2-40B4-BE49-F238E27FC236}">
              <a16:creationId xmlns:a16="http://schemas.microsoft.com/office/drawing/2014/main" id="{00000000-0008-0000-0200-0000CC010000}"/>
            </a:ext>
          </a:extLst>
        </xdr:cNvPr>
        <xdr:cNvCxnSpPr/>
      </xdr:nvCxnSpPr>
      <xdr:spPr>
        <a:xfrm>
          <a:off x="16454437" y="17867313"/>
          <a:ext cx="2087407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55563</xdr:colOff>
      <xdr:row>138</xdr:row>
      <xdr:rowOff>103188</xdr:rowOff>
    </xdr:from>
    <xdr:to>
      <xdr:col>30</xdr:col>
      <xdr:colOff>132137</xdr:colOff>
      <xdr:row>138</xdr:row>
      <xdr:rowOff>103188</xdr:rowOff>
    </xdr:to>
    <xdr:cxnSp macro="">
      <xdr:nvCxnSpPr>
        <xdr:cNvPr id="461" name="Прямая соединительная линия 460">
          <a:extLst>
            <a:ext uri="{FF2B5EF4-FFF2-40B4-BE49-F238E27FC236}">
              <a16:creationId xmlns:a16="http://schemas.microsoft.com/office/drawing/2014/main" id="{00000000-0008-0000-0200-0000CD010000}"/>
            </a:ext>
          </a:extLst>
        </xdr:cNvPr>
        <xdr:cNvCxnSpPr/>
      </xdr:nvCxnSpPr>
      <xdr:spPr>
        <a:xfrm>
          <a:off x="16438563" y="18549938"/>
          <a:ext cx="1362449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39687</xdr:colOff>
      <xdr:row>138</xdr:row>
      <xdr:rowOff>119063</xdr:rowOff>
    </xdr:from>
    <xdr:to>
      <xdr:col>28</xdr:col>
      <xdr:colOff>39687</xdr:colOff>
      <xdr:row>154</xdr:row>
      <xdr:rowOff>45358</xdr:rowOff>
    </xdr:to>
    <xdr:cxnSp macro="">
      <xdr:nvCxnSpPr>
        <xdr:cNvPr id="462" name="Прямая соединительная линия 461">
          <a:extLst>
            <a:ext uri="{FF2B5EF4-FFF2-40B4-BE49-F238E27FC236}">
              <a16:creationId xmlns:a16="http://schemas.microsoft.com/office/drawing/2014/main" id="{00000000-0008-0000-0200-0000CE010000}"/>
            </a:ext>
          </a:extLst>
        </xdr:cNvPr>
        <xdr:cNvCxnSpPr/>
      </xdr:nvCxnSpPr>
      <xdr:spPr>
        <a:xfrm flipH="1">
          <a:off x="16422687" y="18565813"/>
          <a:ext cx="0" cy="2847295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158750</xdr:colOff>
      <xdr:row>148</xdr:row>
      <xdr:rowOff>111125</xdr:rowOff>
    </xdr:from>
    <xdr:to>
      <xdr:col>30</xdr:col>
      <xdr:colOff>883553</xdr:colOff>
      <xdr:row>148</xdr:row>
      <xdr:rowOff>111125</xdr:rowOff>
    </xdr:to>
    <xdr:cxnSp macro="">
      <xdr:nvCxnSpPr>
        <xdr:cNvPr id="463" name="Прямая соединительная линия 462">
          <a:extLst>
            <a:ext uri="{FF2B5EF4-FFF2-40B4-BE49-F238E27FC236}">
              <a16:creationId xmlns:a16="http://schemas.microsoft.com/office/drawing/2014/main" id="{00000000-0008-0000-0200-0000CF010000}"/>
            </a:ext>
          </a:extLst>
        </xdr:cNvPr>
        <xdr:cNvCxnSpPr/>
      </xdr:nvCxnSpPr>
      <xdr:spPr>
        <a:xfrm>
          <a:off x="17184688" y="20383500"/>
          <a:ext cx="136774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7938</xdr:colOff>
      <xdr:row>137</xdr:row>
      <xdr:rowOff>142877</xdr:rowOff>
    </xdr:from>
    <xdr:to>
      <xdr:col>30</xdr:col>
      <xdr:colOff>7939</xdr:colOff>
      <xdr:row>149</xdr:row>
      <xdr:rowOff>75642</xdr:rowOff>
    </xdr:to>
    <xdr:cxnSp macro="">
      <xdr:nvCxnSpPr>
        <xdr:cNvPr id="464" name="Прямая соединительная линия 463">
          <a:extLst>
            <a:ext uri="{FF2B5EF4-FFF2-40B4-BE49-F238E27FC236}">
              <a16:creationId xmlns:a16="http://schemas.microsoft.com/office/drawing/2014/main" id="{00000000-0008-0000-0200-0000D0010000}"/>
            </a:ext>
          </a:extLst>
        </xdr:cNvPr>
        <xdr:cNvCxnSpPr/>
      </xdr:nvCxnSpPr>
      <xdr:spPr>
        <a:xfrm>
          <a:off x="17676813" y="18407065"/>
          <a:ext cx="1" cy="2123515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587374</xdr:colOff>
      <xdr:row>138</xdr:row>
      <xdr:rowOff>39688</xdr:rowOff>
    </xdr:from>
    <xdr:to>
      <xdr:col>30</xdr:col>
      <xdr:colOff>77787</xdr:colOff>
      <xdr:row>138</xdr:row>
      <xdr:rowOff>156105</xdr:rowOff>
    </xdr:to>
    <xdr:cxnSp macro="">
      <xdr:nvCxnSpPr>
        <xdr:cNvPr id="465" name="Прямая соединительная линия 464">
          <a:extLst>
            <a:ext uri="{FF2B5EF4-FFF2-40B4-BE49-F238E27FC236}">
              <a16:creationId xmlns:a16="http://schemas.microsoft.com/office/drawing/2014/main" id="{00000000-0008-0000-0200-0000D1010000}"/>
            </a:ext>
          </a:extLst>
        </xdr:cNvPr>
        <xdr:cNvCxnSpPr/>
      </xdr:nvCxnSpPr>
      <xdr:spPr>
        <a:xfrm flipH="1" flipV="1">
          <a:off x="17613312" y="18486438"/>
          <a:ext cx="133350" cy="11641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587375</xdr:colOff>
      <xdr:row>148</xdr:row>
      <xdr:rowOff>47625</xdr:rowOff>
    </xdr:from>
    <xdr:to>
      <xdr:col>30</xdr:col>
      <xdr:colOff>77788</xdr:colOff>
      <xdr:row>148</xdr:row>
      <xdr:rowOff>164042</xdr:rowOff>
    </xdr:to>
    <xdr:cxnSp macro="">
      <xdr:nvCxnSpPr>
        <xdr:cNvPr id="466" name="Прямая соединительная линия 465">
          <a:extLst>
            <a:ext uri="{FF2B5EF4-FFF2-40B4-BE49-F238E27FC236}">
              <a16:creationId xmlns:a16="http://schemas.microsoft.com/office/drawing/2014/main" id="{00000000-0008-0000-0200-0000D2010000}"/>
            </a:ext>
          </a:extLst>
        </xdr:cNvPr>
        <xdr:cNvCxnSpPr/>
      </xdr:nvCxnSpPr>
      <xdr:spPr>
        <a:xfrm flipH="1" flipV="1">
          <a:off x="17613313" y="20320000"/>
          <a:ext cx="133350" cy="11641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71437</xdr:colOff>
      <xdr:row>142</xdr:row>
      <xdr:rowOff>95250</xdr:rowOff>
    </xdr:from>
    <xdr:to>
      <xdr:col>30</xdr:col>
      <xdr:colOff>554904</xdr:colOff>
      <xdr:row>144</xdr:row>
      <xdr:rowOff>181841</xdr:rowOff>
    </xdr:to>
    <xdr:sp macro="" textlink="">
      <xdr:nvSpPr>
        <xdr:cNvPr id="467" name="Овал 466">
          <a:extLst>
            <a:ext uri="{FF2B5EF4-FFF2-40B4-BE49-F238E27FC236}">
              <a16:creationId xmlns:a16="http://schemas.microsoft.com/office/drawing/2014/main" id="{00000000-0008-0000-0200-0000D3010000}"/>
            </a:ext>
          </a:extLst>
        </xdr:cNvPr>
        <xdr:cNvSpPr/>
      </xdr:nvSpPr>
      <xdr:spPr>
        <a:xfrm>
          <a:off x="17740312" y="19272250"/>
          <a:ext cx="483467" cy="451716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</a:t>
          </a:r>
        </a:p>
      </xdr:txBody>
    </xdr:sp>
    <xdr:clientData/>
  </xdr:twoCellAnchor>
  <xdr:twoCellAnchor>
    <xdr:from>
      <xdr:col>30</xdr:col>
      <xdr:colOff>738188</xdr:colOff>
      <xdr:row>134</xdr:row>
      <xdr:rowOff>63500</xdr:rowOff>
    </xdr:from>
    <xdr:to>
      <xdr:col>30</xdr:col>
      <xdr:colOff>738188</xdr:colOff>
      <xdr:row>149</xdr:row>
      <xdr:rowOff>83577</xdr:rowOff>
    </xdr:to>
    <xdr:cxnSp macro="">
      <xdr:nvCxnSpPr>
        <xdr:cNvPr id="468" name="Прямая соединительная линия 467">
          <a:extLst>
            <a:ext uri="{FF2B5EF4-FFF2-40B4-BE49-F238E27FC236}">
              <a16:creationId xmlns:a16="http://schemas.microsoft.com/office/drawing/2014/main" id="{00000000-0008-0000-0200-0000D4010000}"/>
            </a:ext>
          </a:extLst>
        </xdr:cNvPr>
        <xdr:cNvCxnSpPr/>
      </xdr:nvCxnSpPr>
      <xdr:spPr>
        <a:xfrm flipH="1">
          <a:off x="18407063" y="17787938"/>
          <a:ext cx="0" cy="2750577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690563</xdr:colOff>
      <xdr:row>134</xdr:row>
      <xdr:rowOff>103187</xdr:rowOff>
    </xdr:from>
    <xdr:to>
      <xdr:col>30</xdr:col>
      <xdr:colOff>823913</xdr:colOff>
      <xdr:row>135</xdr:row>
      <xdr:rowOff>47624</xdr:rowOff>
    </xdr:to>
    <xdr:cxnSp macro="">
      <xdr:nvCxnSpPr>
        <xdr:cNvPr id="469" name="Прямая соединительная линия 468">
          <a:extLst>
            <a:ext uri="{FF2B5EF4-FFF2-40B4-BE49-F238E27FC236}">
              <a16:creationId xmlns:a16="http://schemas.microsoft.com/office/drawing/2014/main" id="{00000000-0008-0000-0200-0000D5010000}"/>
            </a:ext>
          </a:extLst>
        </xdr:cNvPr>
        <xdr:cNvCxnSpPr/>
      </xdr:nvCxnSpPr>
      <xdr:spPr>
        <a:xfrm flipH="1" flipV="1">
          <a:off x="18359438" y="17827625"/>
          <a:ext cx="133350" cy="119062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666750</xdr:colOff>
      <xdr:row>148</xdr:row>
      <xdr:rowOff>55563</xdr:rowOff>
    </xdr:from>
    <xdr:to>
      <xdr:col>30</xdr:col>
      <xdr:colOff>800100</xdr:colOff>
      <xdr:row>148</xdr:row>
      <xdr:rowOff>174625</xdr:rowOff>
    </xdr:to>
    <xdr:cxnSp macro="">
      <xdr:nvCxnSpPr>
        <xdr:cNvPr id="470" name="Прямая соединительная линия 469">
          <a:extLst>
            <a:ext uri="{FF2B5EF4-FFF2-40B4-BE49-F238E27FC236}">
              <a16:creationId xmlns:a16="http://schemas.microsoft.com/office/drawing/2014/main" id="{00000000-0008-0000-0200-0000D6010000}"/>
            </a:ext>
          </a:extLst>
        </xdr:cNvPr>
        <xdr:cNvCxnSpPr/>
      </xdr:nvCxnSpPr>
      <xdr:spPr>
        <a:xfrm flipH="1" flipV="1">
          <a:off x="18335625" y="20327938"/>
          <a:ext cx="133350" cy="119062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841375</xdr:colOff>
      <xdr:row>140</xdr:row>
      <xdr:rowOff>87313</xdr:rowOff>
    </xdr:from>
    <xdr:to>
      <xdr:col>31</xdr:col>
      <xdr:colOff>292967</xdr:colOff>
      <xdr:row>142</xdr:row>
      <xdr:rowOff>173904</xdr:rowOff>
    </xdr:to>
    <xdr:sp macro="" textlink="">
      <xdr:nvSpPr>
        <xdr:cNvPr id="471" name="Овал 470">
          <a:extLst>
            <a:ext uri="{FF2B5EF4-FFF2-40B4-BE49-F238E27FC236}">
              <a16:creationId xmlns:a16="http://schemas.microsoft.com/office/drawing/2014/main" id="{00000000-0008-0000-0200-0000D7010000}"/>
            </a:ext>
          </a:extLst>
        </xdr:cNvPr>
        <xdr:cNvSpPr/>
      </xdr:nvSpPr>
      <xdr:spPr>
        <a:xfrm>
          <a:off x="18510250" y="18899188"/>
          <a:ext cx="483467" cy="451716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2</a:t>
          </a:r>
        </a:p>
      </xdr:txBody>
    </xdr:sp>
    <xdr:clientData/>
  </xdr:twoCellAnchor>
  <xdr:twoCellAnchor>
    <xdr:from>
      <xdr:col>29</xdr:col>
      <xdr:colOff>158749</xdr:colOff>
      <xdr:row>148</xdr:row>
      <xdr:rowOff>119063</xdr:rowOff>
    </xdr:from>
    <xdr:to>
      <xdr:col>29</xdr:col>
      <xdr:colOff>158752</xdr:colOff>
      <xdr:row>154</xdr:row>
      <xdr:rowOff>95251</xdr:rowOff>
    </xdr:to>
    <xdr:cxnSp macro="">
      <xdr:nvCxnSpPr>
        <xdr:cNvPr id="473" name="Прямая соединительная линия 472">
          <a:extLst>
            <a:ext uri="{FF2B5EF4-FFF2-40B4-BE49-F238E27FC236}">
              <a16:creationId xmlns:a16="http://schemas.microsoft.com/office/drawing/2014/main" id="{00000000-0008-0000-0200-0000D9010000}"/>
            </a:ext>
          </a:extLst>
        </xdr:cNvPr>
        <xdr:cNvCxnSpPr/>
      </xdr:nvCxnSpPr>
      <xdr:spPr>
        <a:xfrm flipH="1">
          <a:off x="17184687" y="20391438"/>
          <a:ext cx="3" cy="1071563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523876</xdr:colOff>
      <xdr:row>153</xdr:row>
      <xdr:rowOff>142874</xdr:rowOff>
    </xdr:from>
    <xdr:to>
      <xdr:col>29</xdr:col>
      <xdr:colOff>285751</xdr:colOff>
      <xdr:row>153</xdr:row>
      <xdr:rowOff>142875</xdr:rowOff>
    </xdr:to>
    <xdr:cxnSp macro="">
      <xdr:nvCxnSpPr>
        <xdr:cNvPr id="474" name="Прямая соединительная линия 473">
          <a:extLst>
            <a:ext uri="{FF2B5EF4-FFF2-40B4-BE49-F238E27FC236}">
              <a16:creationId xmlns:a16="http://schemas.microsoft.com/office/drawing/2014/main" id="{00000000-0008-0000-0200-0000DA010000}"/>
            </a:ext>
          </a:extLst>
        </xdr:cNvPr>
        <xdr:cNvCxnSpPr/>
      </xdr:nvCxnSpPr>
      <xdr:spPr>
        <a:xfrm flipV="1">
          <a:off x="16263939" y="21328062"/>
          <a:ext cx="1047750" cy="1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619125</xdr:colOff>
      <xdr:row>153</xdr:row>
      <xdr:rowOff>79375</xdr:rowOff>
    </xdr:from>
    <xdr:to>
      <xdr:col>28</xdr:col>
      <xdr:colOff>109538</xdr:colOff>
      <xdr:row>154</xdr:row>
      <xdr:rowOff>15875</xdr:rowOff>
    </xdr:to>
    <xdr:cxnSp macro="">
      <xdr:nvCxnSpPr>
        <xdr:cNvPr id="475" name="Прямая соединительная линия 474">
          <a:extLst>
            <a:ext uri="{FF2B5EF4-FFF2-40B4-BE49-F238E27FC236}">
              <a16:creationId xmlns:a16="http://schemas.microsoft.com/office/drawing/2014/main" id="{00000000-0008-0000-0200-0000DB010000}"/>
            </a:ext>
          </a:extLst>
        </xdr:cNvPr>
        <xdr:cNvCxnSpPr/>
      </xdr:nvCxnSpPr>
      <xdr:spPr>
        <a:xfrm flipH="1" flipV="1">
          <a:off x="16359188" y="21264563"/>
          <a:ext cx="133350" cy="119062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95250</xdr:colOff>
      <xdr:row>153</xdr:row>
      <xdr:rowOff>79376</xdr:rowOff>
    </xdr:from>
    <xdr:to>
      <xdr:col>29</xdr:col>
      <xdr:colOff>228600</xdr:colOff>
      <xdr:row>154</xdr:row>
      <xdr:rowOff>15876</xdr:rowOff>
    </xdr:to>
    <xdr:cxnSp macro="">
      <xdr:nvCxnSpPr>
        <xdr:cNvPr id="476" name="Прямая соединительная линия 475">
          <a:extLst>
            <a:ext uri="{FF2B5EF4-FFF2-40B4-BE49-F238E27FC236}">
              <a16:creationId xmlns:a16="http://schemas.microsoft.com/office/drawing/2014/main" id="{00000000-0008-0000-0200-0000DC010000}"/>
            </a:ext>
          </a:extLst>
        </xdr:cNvPr>
        <xdr:cNvCxnSpPr/>
      </xdr:nvCxnSpPr>
      <xdr:spPr>
        <a:xfrm flipH="1" flipV="1">
          <a:off x="17121188" y="21264564"/>
          <a:ext cx="133350" cy="119062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214313</xdr:colOff>
      <xdr:row>154</xdr:row>
      <xdr:rowOff>103187</xdr:rowOff>
    </xdr:from>
    <xdr:to>
      <xdr:col>29</xdr:col>
      <xdr:colOff>54842</xdr:colOff>
      <xdr:row>157</xdr:row>
      <xdr:rowOff>7215</xdr:rowOff>
    </xdr:to>
    <xdr:sp macro="" textlink="">
      <xdr:nvSpPr>
        <xdr:cNvPr id="478" name="Овал 477">
          <a:extLst>
            <a:ext uri="{FF2B5EF4-FFF2-40B4-BE49-F238E27FC236}">
              <a16:creationId xmlns:a16="http://schemas.microsoft.com/office/drawing/2014/main" id="{00000000-0008-0000-0200-0000DE010000}"/>
            </a:ext>
          </a:extLst>
        </xdr:cNvPr>
        <xdr:cNvSpPr/>
      </xdr:nvSpPr>
      <xdr:spPr>
        <a:xfrm>
          <a:off x="16597313" y="21470937"/>
          <a:ext cx="483467" cy="451716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6</a:t>
          </a:r>
        </a:p>
      </xdr:txBody>
    </xdr:sp>
    <xdr:clientData/>
  </xdr:twoCellAnchor>
  <xdr:twoCellAnchor>
    <xdr:from>
      <xdr:col>1</xdr:col>
      <xdr:colOff>39687</xdr:colOff>
      <xdr:row>142</xdr:row>
      <xdr:rowOff>31751</xdr:rowOff>
    </xdr:from>
    <xdr:to>
      <xdr:col>1</xdr:col>
      <xdr:colOff>701145</xdr:colOff>
      <xdr:row>145</xdr:row>
      <xdr:rowOff>76729</xdr:rowOff>
    </xdr:to>
    <xdr:sp macro="" textlink="">
      <xdr:nvSpPr>
        <xdr:cNvPr id="479" name="Овал 478">
          <a:extLst>
            <a:ext uri="{FF2B5EF4-FFF2-40B4-BE49-F238E27FC236}">
              <a16:creationId xmlns:a16="http://schemas.microsoft.com/office/drawing/2014/main" id="{00000000-0008-0000-0200-0000DF010000}"/>
            </a:ext>
          </a:extLst>
        </xdr:cNvPr>
        <xdr:cNvSpPr/>
      </xdr:nvSpPr>
      <xdr:spPr>
        <a:xfrm>
          <a:off x="119062" y="19208751"/>
          <a:ext cx="661458" cy="592666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6</a:t>
          </a:r>
        </a:p>
      </xdr:txBody>
    </xdr:sp>
    <xdr:clientData/>
  </xdr:twoCellAnchor>
  <xdr:twoCellAnchor>
    <xdr:from>
      <xdr:col>1</xdr:col>
      <xdr:colOff>809625</xdr:colOff>
      <xdr:row>142</xdr:row>
      <xdr:rowOff>7938</xdr:rowOff>
    </xdr:from>
    <xdr:to>
      <xdr:col>5</xdr:col>
      <xdr:colOff>185209</xdr:colOff>
      <xdr:row>145</xdr:row>
      <xdr:rowOff>116416</xdr:rowOff>
    </xdr:to>
    <xdr:sp macro="" textlink="">
      <xdr:nvSpPr>
        <xdr:cNvPr id="481" name="Прямоугольник 480">
          <a:extLst>
            <a:ext uri="{FF2B5EF4-FFF2-40B4-BE49-F238E27FC236}">
              <a16:creationId xmlns:a16="http://schemas.microsoft.com/office/drawing/2014/main" id="{00000000-0008-0000-0200-0000E1010000}"/>
            </a:ext>
          </a:extLst>
        </xdr:cNvPr>
        <xdr:cNvSpPr/>
      </xdr:nvSpPr>
      <xdr:spPr>
        <a:xfrm>
          <a:off x="889000" y="19184938"/>
          <a:ext cx="3574522" cy="65616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отверстия</a:t>
          </a:r>
        </a:p>
        <a:p>
          <a:pPr algn="ctr"/>
          <a:r>
            <a:rPr lang="ru-RU" sz="1100" b="1">
              <a:solidFill>
                <a:srgbClr val="1A1A18"/>
              </a:solidFill>
            </a:rPr>
            <a:t>от правого бокового края панели</a:t>
          </a:r>
        </a:p>
      </xdr:txBody>
    </xdr:sp>
    <xdr:clientData/>
  </xdr:twoCellAnchor>
  <xdr:twoCellAnchor>
    <xdr:from>
      <xdr:col>9</xdr:col>
      <xdr:colOff>381001</xdr:colOff>
      <xdr:row>161</xdr:row>
      <xdr:rowOff>23812</xdr:rowOff>
    </xdr:from>
    <xdr:to>
      <xdr:col>9</xdr:col>
      <xdr:colOff>381001</xdr:colOff>
      <xdr:row>176</xdr:row>
      <xdr:rowOff>150812</xdr:rowOff>
    </xdr:to>
    <xdr:cxnSp macro="">
      <xdr:nvCxnSpPr>
        <xdr:cNvPr id="482" name="Прямая соединительная линия 481">
          <a:extLst>
            <a:ext uri="{FF2B5EF4-FFF2-40B4-BE49-F238E27FC236}">
              <a16:creationId xmlns:a16="http://schemas.microsoft.com/office/drawing/2014/main" id="{00000000-0008-0000-0200-0000E2010000}"/>
            </a:ext>
          </a:extLst>
        </xdr:cNvPr>
        <xdr:cNvCxnSpPr/>
      </xdr:nvCxnSpPr>
      <xdr:spPr>
        <a:xfrm>
          <a:off x="7635876" y="22669500"/>
          <a:ext cx="0" cy="2865437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39687</xdr:colOff>
      <xdr:row>176</xdr:row>
      <xdr:rowOff>55563</xdr:rowOff>
    </xdr:from>
    <xdr:to>
      <xdr:col>9</xdr:col>
      <xdr:colOff>357188</xdr:colOff>
      <xdr:row>176</xdr:row>
      <xdr:rowOff>63501</xdr:rowOff>
    </xdr:to>
    <xdr:cxnSp macro="">
      <xdr:nvCxnSpPr>
        <xdr:cNvPr id="486" name="Прямая соединительная линия 485">
          <a:extLst>
            <a:ext uri="{FF2B5EF4-FFF2-40B4-BE49-F238E27FC236}">
              <a16:creationId xmlns:a16="http://schemas.microsoft.com/office/drawing/2014/main" id="{00000000-0008-0000-0200-0000E6010000}"/>
            </a:ext>
          </a:extLst>
        </xdr:cNvPr>
        <xdr:cNvCxnSpPr/>
      </xdr:nvCxnSpPr>
      <xdr:spPr>
        <a:xfrm flipV="1">
          <a:off x="7294562" y="25439688"/>
          <a:ext cx="317501" cy="7938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161</xdr:row>
      <xdr:rowOff>7937</xdr:rowOff>
    </xdr:from>
    <xdr:to>
      <xdr:col>9</xdr:col>
      <xdr:colOff>55563</xdr:colOff>
      <xdr:row>176</xdr:row>
      <xdr:rowOff>103188</xdr:rowOff>
    </xdr:to>
    <xdr:cxnSp macro="">
      <xdr:nvCxnSpPr>
        <xdr:cNvPr id="490" name="Прямая соединительная линия 489">
          <a:extLst>
            <a:ext uri="{FF2B5EF4-FFF2-40B4-BE49-F238E27FC236}">
              <a16:creationId xmlns:a16="http://schemas.microsoft.com/office/drawing/2014/main" id="{00000000-0008-0000-0200-0000EA010000}"/>
            </a:ext>
          </a:extLst>
        </xdr:cNvPr>
        <xdr:cNvCxnSpPr/>
      </xdr:nvCxnSpPr>
      <xdr:spPr>
        <a:xfrm>
          <a:off x="7294563" y="22653625"/>
          <a:ext cx="15875" cy="2833688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55562</xdr:colOff>
      <xdr:row>161</xdr:row>
      <xdr:rowOff>23812</xdr:rowOff>
    </xdr:from>
    <xdr:to>
      <xdr:col>9</xdr:col>
      <xdr:colOff>373063</xdr:colOff>
      <xdr:row>161</xdr:row>
      <xdr:rowOff>31750</xdr:rowOff>
    </xdr:to>
    <xdr:cxnSp macro="">
      <xdr:nvCxnSpPr>
        <xdr:cNvPr id="493" name="Прямая соединительная линия 492">
          <a:extLst>
            <a:ext uri="{FF2B5EF4-FFF2-40B4-BE49-F238E27FC236}">
              <a16:creationId xmlns:a16="http://schemas.microsoft.com/office/drawing/2014/main" id="{00000000-0008-0000-0200-0000ED010000}"/>
            </a:ext>
          </a:extLst>
        </xdr:cNvPr>
        <xdr:cNvCxnSpPr/>
      </xdr:nvCxnSpPr>
      <xdr:spPr>
        <a:xfrm flipV="1">
          <a:off x="7310437" y="22669500"/>
          <a:ext cx="317501" cy="7938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293688</xdr:colOff>
      <xdr:row>176</xdr:row>
      <xdr:rowOff>63501</xdr:rowOff>
    </xdr:from>
    <xdr:to>
      <xdr:col>9</xdr:col>
      <xdr:colOff>386137</xdr:colOff>
      <xdr:row>176</xdr:row>
      <xdr:rowOff>63501</xdr:rowOff>
    </xdr:to>
    <xdr:cxnSp macro="">
      <xdr:nvCxnSpPr>
        <xdr:cNvPr id="495" name="Прямая соединительная линия 494">
          <a:extLst>
            <a:ext uri="{FF2B5EF4-FFF2-40B4-BE49-F238E27FC236}">
              <a16:creationId xmlns:a16="http://schemas.microsoft.com/office/drawing/2014/main" id="{00000000-0008-0000-0200-0000EF010000}"/>
            </a:ext>
          </a:extLst>
        </xdr:cNvPr>
        <xdr:cNvCxnSpPr/>
      </xdr:nvCxnSpPr>
      <xdr:spPr>
        <a:xfrm>
          <a:off x="6278563" y="25447626"/>
          <a:ext cx="1362449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627064</xdr:colOff>
      <xdr:row>168</xdr:row>
      <xdr:rowOff>39688</xdr:rowOff>
    </xdr:from>
    <xdr:to>
      <xdr:col>8</xdr:col>
      <xdr:colOff>627064</xdr:colOff>
      <xdr:row>176</xdr:row>
      <xdr:rowOff>178828</xdr:rowOff>
    </xdr:to>
    <xdr:cxnSp macro="">
      <xdr:nvCxnSpPr>
        <xdr:cNvPr id="496" name="Прямая соединительная линия 495">
          <a:extLst>
            <a:ext uri="{FF2B5EF4-FFF2-40B4-BE49-F238E27FC236}">
              <a16:creationId xmlns:a16="http://schemas.microsoft.com/office/drawing/2014/main" id="{00000000-0008-0000-0200-0000F0010000}"/>
            </a:ext>
          </a:extLst>
        </xdr:cNvPr>
        <xdr:cNvCxnSpPr/>
      </xdr:nvCxnSpPr>
      <xdr:spPr>
        <a:xfrm flipH="1">
          <a:off x="6992939" y="23963313"/>
          <a:ext cx="0" cy="159964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500063</xdr:colOff>
      <xdr:row>169</xdr:row>
      <xdr:rowOff>0</xdr:rowOff>
    </xdr:from>
    <xdr:to>
      <xdr:col>9</xdr:col>
      <xdr:colOff>370261</xdr:colOff>
      <xdr:row>169</xdr:row>
      <xdr:rowOff>0</xdr:rowOff>
    </xdr:to>
    <xdr:cxnSp macro="">
      <xdr:nvCxnSpPr>
        <xdr:cNvPr id="497" name="Прямая соединительная линия 496">
          <a:extLst>
            <a:ext uri="{FF2B5EF4-FFF2-40B4-BE49-F238E27FC236}">
              <a16:creationId xmlns:a16="http://schemas.microsoft.com/office/drawing/2014/main" id="{00000000-0008-0000-0200-0000F1010000}"/>
            </a:ext>
          </a:extLst>
        </xdr:cNvPr>
        <xdr:cNvCxnSpPr/>
      </xdr:nvCxnSpPr>
      <xdr:spPr>
        <a:xfrm>
          <a:off x="6865938" y="24106188"/>
          <a:ext cx="759198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269876</xdr:colOff>
      <xdr:row>166</xdr:row>
      <xdr:rowOff>71438</xdr:rowOff>
    </xdr:from>
    <xdr:to>
      <xdr:col>9</xdr:col>
      <xdr:colOff>362325</xdr:colOff>
      <xdr:row>166</xdr:row>
      <xdr:rowOff>71438</xdr:rowOff>
    </xdr:to>
    <xdr:cxnSp macro="">
      <xdr:nvCxnSpPr>
        <xdr:cNvPr id="498" name="Прямая соединительная линия 497">
          <a:extLst>
            <a:ext uri="{FF2B5EF4-FFF2-40B4-BE49-F238E27FC236}">
              <a16:creationId xmlns:a16="http://schemas.microsoft.com/office/drawing/2014/main" id="{00000000-0008-0000-0200-0000F2010000}"/>
            </a:ext>
          </a:extLst>
        </xdr:cNvPr>
        <xdr:cNvCxnSpPr/>
      </xdr:nvCxnSpPr>
      <xdr:spPr>
        <a:xfrm>
          <a:off x="6254751" y="23629938"/>
          <a:ext cx="1362449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7938</xdr:colOff>
      <xdr:row>165</xdr:row>
      <xdr:rowOff>142875</xdr:rowOff>
    </xdr:from>
    <xdr:to>
      <xdr:col>8</xdr:col>
      <xdr:colOff>7938</xdr:colOff>
      <xdr:row>176</xdr:row>
      <xdr:rowOff>178828</xdr:rowOff>
    </xdr:to>
    <xdr:cxnSp macro="">
      <xdr:nvCxnSpPr>
        <xdr:cNvPr id="502" name="Прямая соединительная линия 501">
          <a:extLst>
            <a:ext uri="{FF2B5EF4-FFF2-40B4-BE49-F238E27FC236}">
              <a16:creationId xmlns:a16="http://schemas.microsoft.com/office/drawing/2014/main" id="{00000000-0008-0000-0200-0000F6010000}"/>
            </a:ext>
          </a:extLst>
        </xdr:cNvPr>
        <xdr:cNvCxnSpPr/>
      </xdr:nvCxnSpPr>
      <xdr:spPr>
        <a:xfrm flipH="1">
          <a:off x="6373813" y="23518813"/>
          <a:ext cx="0" cy="204414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103188</xdr:colOff>
      <xdr:row>171</xdr:row>
      <xdr:rowOff>103188</xdr:rowOff>
    </xdr:from>
    <xdr:to>
      <xdr:col>8</xdr:col>
      <xdr:colOff>586655</xdr:colOff>
      <xdr:row>174</xdr:row>
      <xdr:rowOff>7217</xdr:rowOff>
    </xdr:to>
    <xdr:sp macro="" textlink="">
      <xdr:nvSpPr>
        <xdr:cNvPr id="504" name="Овал 503">
          <a:extLst>
            <a:ext uri="{FF2B5EF4-FFF2-40B4-BE49-F238E27FC236}">
              <a16:creationId xmlns:a16="http://schemas.microsoft.com/office/drawing/2014/main" id="{00000000-0008-0000-0200-0000F8010000}"/>
            </a:ext>
          </a:extLst>
        </xdr:cNvPr>
        <xdr:cNvSpPr/>
      </xdr:nvSpPr>
      <xdr:spPr>
        <a:xfrm>
          <a:off x="6469063" y="24574501"/>
          <a:ext cx="483467" cy="451716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</a:t>
          </a:r>
        </a:p>
      </xdr:txBody>
    </xdr:sp>
    <xdr:clientData/>
  </xdr:twoCellAnchor>
  <xdr:twoCellAnchor>
    <xdr:from>
      <xdr:col>6</xdr:col>
      <xdr:colOff>468312</xdr:colOff>
      <xdr:row>170</xdr:row>
      <xdr:rowOff>103188</xdr:rowOff>
    </xdr:from>
    <xdr:to>
      <xdr:col>7</xdr:col>
      <xdr:colOff>277092</xdr:colOff>
      <xdr:row>173</xdr:row>
      <xdr:rowOff>7216</xdr:rowOff>
    </xdr:to>
    <xdr:sp macro="" textlink="">
      <xdr:nvSpPr>
        <xdr:cNvPr id="505" name="Овал 504">
          <a:extLst>
            <a:ext uri="{FF2B5EF4-FFF2-40B4-BE49-F238E27FC236}">
              <a16:creationId xmlns:a16="http://schemas.microsoft.com/office/drawing/2014/main" id="{00000000-0008-0000-0200-0000F9010000}"/>
            </a:ext>
          </a:extLst>
        </xdr:cNvPr>
        <xdr:cNvSpPr/>
      </xdr:nvSpPr>
      <xdr:spPr>
        <a:xfrm>
          <a:off x="5778500" y="24391938"/>
          <a:ext cx="483467" cy="451716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2</a:t>
          </a:r>
        </a:p>
      </xdr:txBody>
    </xdr:sp>
    <xdr:clientData/>
  </xdr:twoCellAnchor>
  <xdr:twoCellAnchor>
    <xdr:from>
      <xdr:col>8</xdr:col>
      <xdr:colOff>571500</xdr:colOff>
      <xdr:row>176</xdr:row>
      <xdr:rowOff>0</xdr:rowOff>
    </xdr:from>
    <xdr:to>
      <xdr:col>8</xdr:col>
      <xdr:colOff>704850</xdr:colOff>
      <xdr:row>176</xdr:row>
      <xdr:rowOff>119062</xdr:rowOff>
    </xdr:to>
    <xdr:cxnSp macro="">
      <xdr:nvCxnSpPr>
        <xdr:cNvPr id="506" name="Прямая соединительная линия 505">
          <a:extLst>
            <a:ext uri="{FF2B5EF4-FFF2-40B4-BE49-F238E27FC236}">
              <a16:creationId xmlns:a16="http://schemas.microsoft.com/office/drawing/2014/main" id="{00000000-0008-0000-0200-0000FA010000}"/>
            </a:ext>
          </a:extLst>
        </xdr:cNvPr>
        <xdr:cNvCxnSpPr/>
      </xdr:nvCxnSpPr>
      <xdr:spPr>
        <a:xfrm flipH="1" flipV="1">
          <a:off x="6938818" y="25446182"/>
          <a:ext cx="133350" cy="119062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329046</xdr:colOff>
      <xdr:row>176</xdr:row>
      <xdr:rowOff>0</xdr:rowOff>
    </xdr:from>
    <xdr:to>
      <xdr:col>8</xdr:col>
      <xdr:colOff>81396</xdr:colOff>
      <xdr:row>176</xdr:row>
      <xdr:rowOff>119062</xdr:rowOff>
    </xdr:to>
    <xdr:cxnSp macro="">
      <xdr:nvCxnSpPr>
        <xdr:cNvPr id="507" name="Прямая соединительная линия 506">
          <a:extLst>
            <a:ext uri="{FF2B5EF4-FFF2-40B4-BE49-F238E27FC236}">
              <a16:creationId xmlns:a16="http://schemas.microsoft.com/office/drawing/2014/main" id="{00000000-0008-0000-0200-0000FB010000}"/>
            </a:ext>
          </a:extLst>
        </xdr:cNvPr>
        <xdr:cNvCxnSpPr/>
      </xdr:nvCxnSpPr>
      <xdr:spPr>
        <a:xfrm flipH="1" flipV="1">
          <a:off x="6315364" y="25446182"/>
          <a:ext cx="133350" cy="119062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334819</xdr:colOff>
      <xdr:row>166</xdr:row>
      <xdr:rowOff>5773</xdr:rowOff>
    </xdr:from>
    <xdr:to>
      <xdr:col>8</xdr:col>
      <xdr:colOff>87169</xdr:colOff>
      <xdr:row>166</xdr:row>
      <xdr:rowOff>124835</xdr:rowOff>
    </xdr:to>
    <xdr:cxnSp macro="">
      <xdr:nvCxnSpPr>
        <xdr:cNvPr id="508" name="Прямая соединительная линия 507">
          <a:extLst>
            <a:ext uri="{FF2B5EF4-FFF2-40B4-BE49-F238E27FC236}">
              <a16:creationId xmlns:a16="http://schemas.microsoft.com/office/drawing/2014/main" id="{00000000-0008-0000-0200-0000FC010000}"/>
            </a:ext>
          </a:extLst>
        </xdr:cNvPr>
        <xdr:cNvCxnSpPr/>
      </xdr:nvCxnSpPr>
      <xdr:spPr>
        <a:xfrm flipH="1" flipV="1">
          <a:off x="6321137" y="23604682"/>
          <a:ext cx="133350" cy="119062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565728</xdr:colOff>
      <xdr:row>168</xdr:row>
      <xdr:rowOff>115454</xdr:rowOff>
    </xdr:from>
    <xdr:to>
      <xdr:col>8</xdr:col>
      <xdr:colOff>699078</xdr:colOff>
      <xdr:row>169</xdr:row>
      <xdr:rowOff>49789</xdr:rowOff>
    </xdr:to>
    <xdr:cxnSp macro="">
      <xdr:nvCxnSpPr>
        <xdr:cNvPr id="509" name="Прямая соединительная линия 508">
          <a:extLst>
            <a:ext uri="{FF2B5EF4-FFF2-40B4-BE49-F238E27FC236}">
              <a16:creationId xmlns:a16="http://schemas.microsoft.com/office/drawing/2014/main" id="{00000000-0008-0000-0200-0000FD010000}"/>
            </a:ext>
          </a:extLst>
        </xdr:cNvPr>
        <xdr:cNvCxnSpPr/>
      </xdr:nvCxnSpPr>
      <xdr:spPr>
        <a:xfrm flipH="1" flipV="1">
          <a:off x="6933046" y="24083818"/>
          <a:ext cx="133350" cy="119062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645584</xdr:colOff>
      <xdr:row>169</xdr:row>
      <xdr:rowOff>154215</xdr:rowOff>
    </xdr:from>
    <xdr:to>
      <xdr:col>10</xdr:col>
      <xdr:colOff>645584</xdr:colOff>
      <xdr:row>178</xdr:row>
      <xdr:rowOff>176389</xdr:rowOff>
    </xdr:to>
    <xdr:cxnSp macro="">
      <xdr:nvCxnSpPr>
        <xdr:cNvPr id="510" name="Прямая соединительная линия 509">
          <a:extLst>
            <a:ext uri="{FF2B5EF4-FFF2-40B4-BE49-F238E27FC236}">
              <a16:creationId xmlns:a16="http://schemas.microsoft.com/office/drawing/2014/main" id="{00000000-0008-0000-0200-0000FE010000}"/>
            </a:ext>
          </a:extLst>
        </xdr:cNvPr>
        <xdr:cNvCxnSpPr/>
      </xdr:nvCxnSpPr>
      <xdr:spPr>
        <a:xfrm flipH="1">
          <a:off x="8479897" y="24260403"/>
          <a:ext cx="0" cy="1665236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115662</xdr:colOff>
      <xdr:row>169</xdr:row>
      <xdr:rowOff>134937</xdr:rowOff>
    </xdr:from>
    <xdr:to>
      <xdr:col>13</xdr:col>
      <xdr:colOff>115662</xdr:colOff>
      <xdr:row>182</xdr:row>
      <xdr:rowOff>105834</xdr:rowOff>
    </xdr:to>
    <xdr:cxnSp macro="">
      <xdr:nvCxnSpPr>
        <xdr:cNvPr id="511" name="Прямая соединительная линия 510">
          <a:extLst>
            <a:ext uri="{FF2B5EF4-FFF2-40B4-BE49-F238E27FC236}">
              <a16:creationId xmlns:a16="http://schemas.microsoft.com/office/drawing/2014/main" id="{00000000-0008-0000-0200-0000FF010000}"/>
            </a:ext>
          </a:extLst>
        </xdr:cNvPr>
        <xdr:cNvCxnSpPr/>
      </xdr:nvCxnSpPr>
      <xdr:spPr>
        <a:xfrm>
          <a:off x="9227912" y="24241125"/>
          <a:ext cx="0" cy="2344209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397758</xdr:colOff>
      <xdr:row>169</xdr:row>
      <xdr:rowOff>136071</xdr:rowOff>
    </xdr:from>
    <xdr:to>
      <xdr:col>22</xdr:col>
      <xdr:colOff>397758</xdr:colOff>
      <xdr:row>186</xdr:row>
      <xdr:rowOff>31750</xdr:rowOff>
    </xdr:to>
    <xdr:cxnSp macro="">
      <xdr:nvCxnSpPr>
        <xdr:cNvPr id="512" name="Прямая соединительная линия 511">
          <a:extLst>
            <a:ext uri="{FF2B5EF4-FFF2-40B4-BE49-F238E27FC236}">
              <a16:creationId xmlns:a16="http://schemas.microsoft.com/office/drawing/2014/main" id="{00000000-0008-0000-0200-000000020000}"/>
            </a:ext>
          </a:extLst>
        </xdr:cNvPr>
        <xdr:cNvCxnSpPr/>
      </xdr:nvCxnSpPr>
      <xdr:spPr>
        <a:xfrm flipH="1">
          <a:off x="12923133" y="24242259"/>
          <a:ext cx="0" cy="2999241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493888</xdr:colOff>
      <xdr:row>169</xdr:row>
      <xdr:rowOff>136071</xdr:rowOff>
    </xdr:from>
    <xdr:to>
      <xdr:col>23</xdr:col>
      <xdr:colOff>493888</xdr:colOff>
      <xdr:row>189</xdr:row>
      <xdr:rowOff>112889</xdr:rowOff>
    </xdr:to>
    <xdr:cxnSp macro="">
      <xdr:nvCxnSpPr>
        <xdr:cNvPr id="513" name="Прямая соединительная линия 512">
          <a:extLst>
            <a:ext uri="{FF2B5EF4-FFF2-40B4-BE49-F238E27FC236}">
              <a16:creationId xmlns:a16="http://schemas.microsoft.com/office/drawing/2014/main" id="{00000000-0008-0000-0200-000001020000}"/>
            </a:ext>
          </a:extLst>
        </xdr:cNvPr>
        <xdr:cNvCxnSpPr/>
      </xdr:nvCxnSpPr>
      <xdr:spPr>
        <a:xfrm flipH="1">
          <a:off x="13662201" y="24242259"/>
          <a:ext cx="0" cy="3628068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373944</xdr:colOff>
      <xdr:row>177</xdr:row>
      <xdr:rowOff>27214</xdr:rowOff>
    </xdr:from>
    <xdr:to>
      <xdr:col>9</xdr:col>
      <xdr:colOff>373944</xdr:colOff>
      <xdr:row>189</xdr:row>
      <xdr:rowOff>155222</xdr:rowOff>
    </xdr:to>
    <xdr:cxnSp macro="">
      <xdr:nvCxnSpPr>
        <xdr:cNvPr id="514" name="Прямая соединительная линия 513">
          <a:extLst>
            <a:ext uri="{FF2B5EF4-FFF2-40B4-BE49-F238E27FC236}">
              <a16:creationId xmlns:a16="http://schemas.microsoft.com/office/drawing/2014/main" id="{00000000-0008-0000-0200-000002020000}"/>
            </a:ext>
          </a:extLst>
        </xdr:cNvPr>
        <xdr:cNvCxnSpPr/>
      </xdr:nvCxnSpPr>
      <xdr:spPr>
        <a:xfrm flipH="1">
          <a:off x="7628819" y="25593902"/>
          <a:ext cx="0" cy="2318758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317500</xdr:colOff>
      <xdr:row>178</xdr:row>
      <xdr:rowOff>98778</xdr:rowOff>
    </xdr:from>
    <xdr:to>
      <xdr:col>11</xdr:col>
      <xdr:colOff>35278</xdr:colOff>
      <xdr:row>178</xdr:row>
      <xdr:rowOff>98778</xdr:rowOff>
    </xdr:to>
    <xdr:cxnSp macro="">
      <xdr:nvCxnSpPr>
        <xdr:cNvPr id="515" name="Прямая соединительная линия 514">
          <a:extLst>
            <a:ext uri="{FF2B5EF4-FFF2-40B4-BE49-F238E27FC236}">
              <a16:creationId xmlns:a16="http://schemas.microsoft.com/office/drawing/2014/main" id="{00000000-0008-0000-0200-000003020000}"/>
            </a:ext>
          </a:extLst>
        </xdr:cNvPr>
        <xdr:cNvCxnSpPr/>
      </xdr:nvCxnSpPr>
      <xdr:spPr>
        <a:xfrm>
          <a:off x="7572375" y="25848028"/>
          <a:ext cx="971903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9071</xdr:colOff>
      <xdr:row>179</xdr:row>
      <xdr:rowOff>9072</xdr:rowOff>
    </xdr:from>
    <xdr:to>
      <xdr:col>10</xdr:col>
      <xdr:colOff>489136</xdr:colOff>
      <xdr:row>181</xdr:row>
      <xdr:rowOff>94528</xdr:rowOff>
    </xdr:to>
    <xdr:sp macro="" textlink="">
      <xdr:nvSpPr>
        <xdr:cNvPr id="517" name="Овал 516">
          <a:extLst>
            <a:ext uri="{FF2B5EF4-FFF2-40B4-BE49-F238E27FC236}">
              <a16:creationId xmlns:a16="http://schemas.microsoft.com/office/drawing/2014/main" id="{00000000-0008-0000-0200-000005020000}"/>
            </a:ext>
          </a:extLst>
        </xdr:cNvPr>
        <xdr:cNvSpPr/>
      </xdr:nvSpPr>
      <xdr:spPr>
        <a:xfrm>
          <a:off x="7855857" y="25935215"/>
          <a:ext cx="480065" cy="448313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7</a:t>
          </a:r>
        </a:p>
      </xdr:txBody>
    </xdr:sp>
    <xdr:clientData/>
  </xdr:twoCellAnchor>
  <xdr:twoCellAnchor>
    <xdr:from>
      <xdr:col>9</xdr:col>
      <xdr:colOff>319012</xdr:colOff>
      <xdr:row>178</xdr:row>
      <xdr:rowOff>37798</xdr:rowOff>
    </xdr:from>
    <xdr:to>
      <xdr:col>9</xdr:col>
      <xdr:colOff>452362</xdr:colOff>
      <xdr:row>178</xdr:row>
      <xdr:rowOff>156860</xdr:rowOff>
    </xdr:to>
    <xdr:cxnSp macro="">
      <xdr:nvCxnSpPr>
        <xdr:cNvPr id="518" name="Прямая соединительная линия 517">
          <a:extLst>
            <a:ext uri="{FF2B5EF4-FFF2-40B4-BE49-F238E27FC236}">
              <a16:creationId xmlns:a16="http://schemas.microsoft.com/office/drawing/2014/main" id="{00000000-0008-0000-0200-000006020000}"/>
            </a:ext>
          </a:extLst>
        </xdr:cNvPr>
        <xdr:cNvCxnSpPr/>
      </xdr:nvCxnSpPr>
      <xdr:spPr>
        <a:xfrm flipH="1" flipV="1">
          <a:off x="7579179" y="25843492"/>
          <a:ext cx="133350" cy="119062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580066</xdr:colOff>
      <xdr:row>178</xdr:row>
      <xdr:rowOff>55437</xdr:rowOff>
    </xdr:from>
    <xdr:to>
      <xdr:col>11</xdr:col>
      <xdr:colOff>42131</xdr:colOff>
      <xdr:row>178</xdr:row>
      <xdr:rowOff>174499</xdr:rowOff>
    </xdr:to>
    <xdr:cxnSp macro="">
      <xdr:nvCxnSpPr>
        <xdr:cNvPr id="519" name="Прямая соединительная линия 518">
          <a:extLst>
            <a:ext uri="{FF2B5EF4-FFF2-40B4-BE49-F238E27FC236}">
              <a16:creationId xmlns:a16="http://schemas.microsoft.com/office/drawing/2014/main" id="{00000000-0008-0000-0200-000007020000}"/>
            </a:ext>
          </a:extLst>
        </xdr:cNvPr>
        <xdr:cNvCxnSpPr/>
      </xdr:nvCxnSpPr>
      <xdr:spPr>
        <a:xfrm flipH="1" flipV="1">
          <a:off x="8418788" y="25861131"/>
          <a:ext cx="135871" cy="119062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54429</xdr:colOff>
      <xdr:row>163</xdr:row>
      <xdr:rowOff>54427</xdr:rowOff>
    </xdr:from>
    <xdr:to>
      <xdr:col>1</xdr:col>
      <xdr:colOff>715887</xdr:colOff>
      <xdr:row>166</xdr:row>
      <xdr:rowOff>99405</xdr:rowOff>
    </xdr:to>
    <xdr:sp macro="" textlink="">
      <xdr:nvSpPr>
        <xdr:cNvPr id="520" name="Овал 519">
          <a:extLst>
            <a:ext uri="{FF2B5EF4-FFF2-40B4-BE49-F238E27FC236}">
              <a16:creationId xmlns:a16="http://schemas.microsoft.com/office/drawing/2014/main" id="{00000000-0008-0000-0200-000008020000}"/>
            </a:ext>
          </a:extLst>
        </xdr:cNvPr>
        <xdr:cNvSpPr/>
      </xdr:nvSpPr>
      <xdr:spPr>
        <a:xfrm>
          <a:off x="136072" y="23077713"/>
          <a:ext cx="661458" cy="589263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7</a:t>
          </a:r>
        </a:p>
      </xdr:txBody>
    </xdr:sp>
    <xdr:clientData/>
  </xdr:twoCellAnchor>
  <xdr:twoCellAnchor>
    <xdr:from>
      <xdr:col>1</xdr:col>
      <xdr:colOff>816428</xdr:colOff>
      <xdr:row>162</xdr:row>
      <xdr:rowOff>172355</xdr:rowOff>
    </xdr:from>
    <xdr:to>
      <xdr:col>5</xdr:col>
      <xdr:colOff>192012</xdr:colOff>
      <xdr:row>166</xdr:row>
      <xdr:rowOff>99404</xdr:rowOff>
    </xdr:to>
    <xdr:sp macro="" textlink="">
      <xdr:nvSpPr>
        <xdr:cNvPr id="521" name="Прямоугольник 520">
          <a:extLst>
            <a:ext uri="{FF2B5EF4-FFF2-40B4-BE49-F238E27FC236}">
              <a16:creationId xmlns:a16="http://schemas.microsoft.com/office/drawing/2014/main" id="{00000000-0008-0000-0200-000009020000}"/>
            </a:ext>
          </a:extLst>
        </xdr:cNvPr>
        <xdr:cNvSpPr/>
      </xdr:nvSpPr>
      <xdr:spPr>
        <a:xfrm>
          <a:off x="898071" y="23014212"/>
          <a:ext cx="3584727" cy="65276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для сверления </a:t>
          </a:r>
          <a:r>
            <a:rPr lang="en-US" sz="1100" b="1">
              <a:solidFill>
                <a:srgbClr val="1A1A18"/>
              </a:solidFill>
            </a:rPr>
            <a:t>Actro/Quadro </a:t>
          </a:r>
        </a:p>
        <a:p>
          <a:pPr algn="ctr"/>
          <a:r>
            <a:rPr lang="ru-RU" sz="1100" b="1">
              <a:solidFill>
                <a:srgbClr val="1A1A18"/>
              </a:solidFill>
            </a:rPr>
            <a:t>от переднего края</a:t>
          </a:r>
          <a:r>
            <a:rPr lang="ru-RU" sz="1100" b="1" baseline="0">
              <a:solidFill>
                <a:srgbClr val="1A1A18"/>
              </a:solidFill>
            </a:rPr>
            <a:t> "Отверстие №1"</a:t>
          </a:r>
          <a:endParaRPr lang="ru-RU" sz="1100" b="1">
            <a:solidFill>
              <a:srgbClr val="1A1A18"/>
            </a:solidFill>
          </a:endParaRPr>
        </a:p>
      </xdr:txBody>
    </xdr:sp>
    <xdr:clientData/>
  </xdr:twoCellAnchor>
  <xdr:twoCellAnchor>
    <xdr:from>
      <xdr:col>13</xdr:col>
      <xdr:colOff>68035</xdr:colOff>
      <xdr:row>181</xdr:row>
      <xdr:rowOff>172357</xdr:rowOff>
    </xdr:from>
    <xdr:to>
      <xdr:col>13</xdr:col>
      <xdr:colOff>201889</xdr:colOff>
      <xdr:row>182</xdr:row>
      <xdr:rowOff>109990</xdr:rowOff>
    </xdr:to>
    <xdr:cxnSp macro="">
      <xdr:nvCxnSpPr>
        <xdr:cNvPr id="522" name="Прямая соединительная линия 521">
          <a:extLst>
            <a:ext uri="{FF2B5EF4-FFF2-40B4-BE49-F238E27FC236}">
              <a16:creationId xmlns:a16="http://schemas.microsoft.com/office/drawing/2014/main" id="{00000000-0008-0000-0200-00000A020000}"/>
            </a:ext>
          </a:extLst>
        </xdr:cNvPr>
        <xdr:cNvCxnSpPr/>
      </xdr:nvCxnSpPr>
      <xdr:spPr>
        <a:xfrm flipH="1" flipV="1">
          <a:off x="9180285" y="26528385"/>
          <a:ext cx="133854" cy="12107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63500</xdr:colOff>
      <xdr:row>168</xdr:row>
      <xdr:rowOff>102807</xdr:rowOff>
    </xdr:from>
    <xdr:to>
      <xdr:col>1</xdr:col>
      <xdr:colOff>724958</xdr:colOff>
      <xdr:row>171</xdr:row>
      <xdr:rowOff>149800</xdr:rowOff>
    </xdr:to>
    <xdr:sp macro="" textlink="">
      <xdr:nvSpPr>
        <xdr:cNvPr id="525" name="Овал 524">
          <a:extLst>
            <a:ext uri="{FF2B5EF4-FFF2-40B4-BE49-F238E27FC236}">
              <a16:creationId xmlns:a16="http://schemas.microsoft.com/office/drawing/2014/main" id="{00000000-0008-0000-0200-00000D020000}"/>
            </a:ext>
          </a:extLst>
        </xdr:cNvPr>
        <xdr:cNvSpPr/>
      </xdr:nvSpPr>
      <xdr:spPr>
        <a:xfrm>
          <a:off x="148167" y="24162251"/>
          <a:ext cx="661458" cy="597327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8</a:t>
          </a:r>
        </a:p>
      </xdr:txBody>
    </xdr:sp>
    <xdr:clientData/>
  </xdr:twoCellAnchor>
  <xdr:twoCellAnchor>
    <xdr:from>
      <xdr:col>1</xdr:col>
      <xdr:colOff>816429</xdr:colOff>
      <xdr:row>168</xdr:row>
      <xdr:rowOff>45357</xdr:rowOff>
    </xdr:from>
    <xdr:to>
      <xdr:col>5</xdr:col>
      <xdr:colOff>192013</xdr:colOff>
      <xdr:row>171</xdr:row>
      <xdr:rowOff>153835</xdr:rowOff>
    </xdr:to>
    <xdr:sp macro="" textlink="">
      <xdr:nvSpPr>
        <xdr:cNvPr id="526" name="Прямоугольник 525">
          <a:extLst>
            <a:ext uri="{FF2B5EF4-FFF2-40B4-BE49-F238E27FC236}">
              <a16:creationId xmlns:a16="http://schemas.microsoft.com/office/drawing/2014/main" id="{00000000-0008-0000-0200-00000E020000}"/>
            </a:ext>
          </a:extLst>
        </xdr:cNvPr>
        <xdr:cNvSpPr/>
      </xdr:nvSpPr>
      <xdr:spPr>
        <a:xfrm>
          <a:off x="898072" y="23975786"/>
          <a:ext cx="3584727" cy="65276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для сверления </a:t>
          </a:r>
          <a:r>
            <a:rPr lang="en-US" sz="1100" b="1">
              <a:solidFill>
                <a:srgbClr val="1A1A18"/>
              </a:solidFill>
            </a:rPr>
            <a:t>Actro/Quadro </a:t>
          </a:r>
        </a:p>
        <a:p>
          <a:pPr algn="ctr"/>
          <a:r>
            <a:rPr lang="ru-RU" sz="1100" b="1">
              <a:solidFill>
                <a:srgbClr val="1A1A18"/>
              </a:solidFill>
            </a:rPr>
            <a:t>от переднего края "Отверстие</a:t>
          </a:r>
          <a:r>
            <a:rPr lang="ru-RU" sz="1100" b="1" baseline="0">
              <a:solidFill>
                <a:srgbClr val="1A1A18"/>
              </a:solidFill>
            </a:rPr>
            <a:t> №2"</a:t>
          </a:r>
          <a:endParaRPr lang="ru-RU" sz="1100" b="1">
            <a:solidFill>
              <a:srgbClr val="1A1A18"/>
            </a:solidFill>
          </a:endParaRPr>
        </a:p>
      </xdr:txBody>
    </xdr:sp>
    <xdr:clientData/>
  </xdr:twoCellAnchor>
  <xdr:twoCellAnchor>
    <xdr:from>
      <xdr:col>9</xdr:col>
      <xdr:colOff>321027</xdr:colOff>
      <xdr:row>182</xdr:row>
      <xdr:rowOff>38806</xdr:rowOff>
    </xdr:from>
    <xdr:to>
      <xdr:col>13</xdr:col>
      <xdr:colOff>197556</xdr:colOff>
      <xdr:row>182</xdr:row>
      <xdr:rowOff>38806</xdr:rowOff>
    </xdr:to>
    <xdr:cxnSp macro="">
      <xdr:nvCxnSpPr>
        <xdr:cNvPr id="528" name="Прямая соединительная линия 527">
          <a:extLst>
            <a:ext uri="{FF2B5EF4-FFF2-40B4-BE49-F238E27FC236}">
              <a16:creationId xmlns:a16="http://schemas.microsoft.com/office/drawing/2014/main" id="{00000000-0008-0000-0200-000010020000}"/>
            </a:ext>
          </a:extLst>
        </xdr:cNvPr>
        <xdr:cNvCxnSpPr/>
      </xdr:nvCxnSpPr>
      <xdr:spPr>
        <a:xfrm>
          <a:off x="7575902" y="26518306"/>
          <a:ext cx="1733904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310078</xdr:colOff>
      <xdr:row>182</xdr:row>
      <xdr:rowOff>115455</xdr:rowOff>
    </xdr:from>
    <xdr:to>
      <xdr:col>11</xdr:col>
      <xdr:colOff>118858</xdr:colOff>
      <xdr:row>185</xdr:row>
      <xdr:rowOff>16183</xdr:rowOff>
    </xdr:to>
    <xdr:sp macro="" textlink="">
      <xdr:nvSpPr>
        <xdr:cNvPr id="532" name="Овал 531">
          <a:extLst>
            <a:ext uri="{FF2B5EF4-FFF2-40B4-BE49-F238E27FC236}">
              <a16:creationId xmlns:a16="http://schemas.microsoft.com/office/drawing/2014/main" id="{00000000-0008-0000-0200-000014020000}"/>
            </a:ext>
          </a:extLst>
        </xdr:cNvPr>
        <xdr:cNvSpPr/>
      </xdr:nvSpPr>
      <xdr:spPr>
        <a:xfrm>
          <a:off x="8143669" y="26670000"/>
          <a:ext cx="484189" cy="454910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8</a:t>
          </a:r>
        </a:p>
      </xdr:txBody>
    </xdr:sp>
    <xdr:clientData/>
  </xdr:twoCellAnchor>
  <xdr:twoCellAnchor>
    <xdr:from>
      <xdr:col>9</xdr:col>
      <xdr:colOff>318783</xdr:colOff>
      <xdr:row>181</xdr:row>
      <xdr:rowOff>155222</xdr:rowOff>
    </xdr:from>
    <xdr:to>
      <xdr:col>9</xdr:col>
      <xdr:colOff>456257</xdr:colOff>
      <xdr:row>182</xdr:row>
      <xdr:rowOff>90840</xdr:rowOff>
    </xdr:to>
    <xdr:cxnSp macro="">
      <xdr:nvCxnSpPr>
        <xdr:cNvPr id="533" name="Прямая соединительная линия 532">
          <a:extLst>
            <a:ext uri="{FF2B5EF4-FFF2-40B4-BE49-F238E27FC236}">
              <a16:creationId xmlns:a16="http://schemas.microsoft.com/office/drawing/2014/main" id="{00000000-0008-0000-0200-000015020000}"/>
            </a:ext>
          </a:extLst>
        </xdr:cNvPr>
        <xdr:cNvCxnSpPr/>
      </xdr:nvCxnSpPr>
      <xdr:spPr>
        <a:xfrm flipH="1" flipV="1">
          <a:off x="7578950" y="26511250"/>
          <a:ext cx="137474" cy="119062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282864</xdr:colOff>
      <xdr:row>185</xdr:row>
      <xdr:rowOff>150508</xdr:rowOff>
    </xdr:from>
    <xdr:to>
      <xdr:col>22</xdr:col>
      <xdr:colOff>430389</xdr:colOff>
      <xdr:row>185</xdr:row>
      <xdr:rowOff>150508</xdr:rowOff>
    </xdr:to>
    <xdr:cxnSp macro="">
      <xdr:nvCxnSpPr>
        <xdr:cNvPr id="537" name="Прямая соединительная линия 536">
          <a:extLst>
            <a:ext uri="{FF2B5EF4-FFF2-40B4-BE49-F238E27FC236}">
              <a16:creationId xmlns:a16="http://schemas.microsoft.com/office/drawing/2014/main" id="{00000000-0008-0000-0200-000019020000}"/>
            </a:ext>
          </a:extLst>
        </xdr:cNvPr>
        <xdr:cNvCxnSpPr/>
      </xdr:nvCxnSpPr>
      <xdr:spPr>
        <a:xfrm>
          <a:off x="7537739" y="27177696"/>
          <a:ext cx="5418025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310445</xdr:colOff>
      <xdr:row>185</xdr:row>
      <xdr:rowOff>96212</xdr:rowOff>
    </xdr:from>
    <xdr:to>
      <xdr:col>9</xdr:col>
      <xdr:colOff>447919</xdr:colOff>
      <xdr:row>186</xdr:row>
      <xdr:rowOff>31830</xdr:rowOff>
    </xdr:to>
    <xdr:cxnSp macro="">
      <xdr:nvCxnSpPr>
        <xdr:cNvPr id="539" name="Прямая соединительная линия 538">
          <a:extLst>
            <a:ext uri="{FF2B5EF4-FFF2-40B4-BE49-F238E27FC236}">
              <a16:creationId xmlns:a16="http://schemas.microsoft.com/office/drawing/2014/main" id="{00000000-0008-0000-0200-00001B020000}"/>
            </a:ext>
          </a:extLst>
        </xdr:cNvPr>
        <xdr:cNvCxnSpPr/>
      </xdr:nvCxnSpPr>
      <xdr:spPr>
        <a:xfrm flipH="1" flipV="1">
          <a:off x="7566763" y="27204939"/>
          <a:ext cx="137474" cy="120346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334259</xdr:colOff>
      <xdr:row>185</xdr:row>
      <xdr:rowOff>97174</xdr:rowOff>
    </xdr:from>
    <xdr:to>
      <xdr:col>22</xdr:col>
      <xdr:colOff>471733</xdr:colOff>
      <xdr:row>186</xdr:row>
      <xdr:rowOff>32792</xdr:rowOff>
    </xdr:to>
    <xdr:cxnSp macro="">
      <xdr:nvCxnSpPr>
        <xdr:cNvPr id="540" name="Прямая соединительная линия 539">
          <a:extLst>
            <a:ext uri="{FF2B5EF4-FFF2-40B4-BE49-F238E27FC236}">
              <a16:creationId xmlns:a16="http://schemas.microsoft.com/office/drawing/2014/main" id="{00000000-0008-0000-0200-00001C020000}"/>
            </a:ext>
          </a:extLst>
        </xdr:cNvPr>
        <xdr:cNvCxnSpPr/>
      </xdr:nvCxnSpPr>
      <xdr:spPr>
        <a:xfrm flipH="1" flipV="1">
          <a:off x="12859634" y="27124362"/>
          <a:ext cx="137474" cy="11818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359833</xdr:colOff>
      <xdr:row>182</xdr:row>
      <xdr:rowOff>169333</xdr:rowOff>
    </xdr:from>
    <xdr:to>
      <xdr:col>17</xdr:col>
      <xdr:colOff>119224</xdr:colOff>
      <xdr:row>185</xdr:row>
      <xdr:rowOff>70061</xdr:rowOff>
    </xdr:to>
    <xdr:sp macro="" textlink="">
      <xdr:nvSpPr>
        <xdr:cNvPr id="541" name="Овал 540">
          <a:extLst>
            <a:ext uri="{FF2B5EF4-FFF2-40B4-BE49-F238E27FC236}">
              <a16:creationId xmlns:a16="http://schemas.microsoft.com/office/drawing/2014/main" id="{00000000-0008-0000-0200-00001D020000}"/>
            </a:ext>
          </a:extLst>
        </xdr:cNvPr>
        <xdr:cNvSpPr/>
      </xdr:nvSpPr>
      <xdr:spPr>
        <a:xfrm>
          <a:off x="10195277" y="26797000"/>
          <a:ext cx="479058" cy="451061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9</a:t>
          </a:r>
        </a:p>
      </xdr:txBody>
    </xdr:sp>
    <xdr:clientData/>
  </xdr:twoCellAnchor>
  <xdr:twoCellAnchor>
    <xdr:from>
      <xdr:col>1</xdr:col>
      <xdr:colOff>42333</xdr:colOff>
      <xdr:row>173</xdr:row>
      <xdr:rowOff>49388</xdr:rowOff>
    </xdr:from>
    <xdr:to>
      <xdr:col>1</xdr:col>
      <xdr:colOff>703791</xdr:colOff>
      <xdr:row>176</xdr:row>
      <xdr:rowOff>96382</xdr:rowOff>
    </xdr:to>
    <xdr:sp macro="" textlink="">
      <xdr:nvSpPr>
        <xdr:cNvPr id="542" name="Овал 541">
          <a:extLst>
            <a:ext uri="{FF2B5EF4-FFF2-40B4-BE49-F238E27FC236}">
              <a16:creationId xmlns:a16="http://schemas.microsoft.com/office/drawing/2014/main" id="{00000000-0008-0000-0200-00001E020000}"/>
            </a:ext>
          </a:extLst>
        </xdr:cNvPr>
        <xdr:cNvSpPr/>
      </xdr:nvSpPr>
      <xdr:spPr>
        <a:xfrm>
          <a:off x="127000" y="25026055"/>
          <a:ext cx="661458" cy="597327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9</a:t>
          </a:r>
        </a:p>
      </xdr:txBody>
    </xdr:sp>
    <xdr:clientData/>
  </xdr:twoCellAnchor>
  <xdr:twoCellAnchor>
    <xdr:from>
      <xdr:col>1</xdr:col>
      <xdr:colOff>797278</xdr:colOff>
      <xdr:row>173</xdr:row>
      <xdr:rowOff>7056</xdr:rowOff>
    </xdr:from>
    <xdr:to>
      <xdr:col>5</xdr:col>
      <xdr:colOff>172862</xdr:colOff>
      <xdr:row>176</xdr:row>
      <xdr:rowOff>115535</xdr:rowOff>
    </xdr:to>
    <xdr:sp macro="" textlink="">
      <xdr:nvSpPr>
        <xdr:cNvPr id="543" name="Прямоугольник 542">
          <a:extLst>
            <a:ext uri="{FF2B5EF4-FFF2-40B4-BE49-F238E27FC236}">
              <a16:creationId xmlns:a16="http://schemas.microsoft.com/office/drawing/2014/main" id="{00000000-0008-0000-0200-00001F020000}"/>
            </a:ext>
          </a:extLst>
        </xdr:cNvPr>
        <xdr:cNvSpPr/>
      </xdr:nvSpPr>
      <xdr:spPr>
        <a:xfrm>
          <a:off x="881945" y="24983723"/>
          <a:ext cx="3587750" cy="658812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для сверления </a:t>
          </a:r>
          <a:r>
            <a:rPr lang="en-US" sz="1100" b="1">
              <a:solidFill>
                <a:srgbClr val="1A1A18"/>
              </a:solidFill>
            </a:rPr>
            <a:t>Actro/Quadro </a:t>
          </a:r>
        </a:p>
        <a:p>
          <a:pPr algn="ctr"/>
          <a:r>
            <a:rPr lang="ru-RU" sz="1100" b="1">
              <a:solidFill>
                <a:srgbClr val="1A1A18"/>
              </a:solidFill>
            </a:rPr>
            <a:t>от переднего края "Отверстие</a:t>
          </a:r>
          <a:r>
            <a:rPr lang="ru-RU" sz="1100" b="1" baseline="0">
              <a:solidFill>
                <a:srgbClr val="1A1A18"/>
              </a:solidFill>
            </a:rPr>
            <a:t> №3"</a:t>
          </a:r>
          <a:endParaRPr lang="ru-RU" sz="1100" b="1">
            <a:solidFill>
              <a:srgbClr val="1A1A18"/>
            </a:solidFill>
          </a:endParaRPr>
        </a:p>
      </xdr:txBody>
    </xdr:sp>
    <xdr:clientData/>
  </xdr:twoCellAnchor>
  <xdr:twoCellAnchor>
    <xdr:from>
      <xdr:col>9</xdr:col>
      <xdr:colOff>289277</xdr:colOff>
      <xdr:row>189</xdr:row>
      <xdr:rowOff>52917</xdr:rowOff>
    </xdr:from>
    <xdr:to>
      <xdr:col>23</xdr:col>
      <xdr:colOff>560916</xdr:colOff>
      <xdr:row>189</xdr:row>
      <xdr:rowOff>52917</xdr:rowOff>
    </xdr:to>
    <xdr:cxnSp macro="">
      <xdr:nvCxnSpPr>
        <xdr:cNvPr id="549" name="Прямая соединительная линия 548">
          <a:extLst>
            <a:ext uri="{FF2B5EF4-FFF2-40B4-BE49-F238E27FC236}">
              <a16:creationId xmlns:a16="http://schemas.microsoft.com/office/drawing/2014/main" id="{00000000-0008-0000-0200-000025020000}"/>
            </a:ext>
          </a:extLst>
        </xdr:cNvPr>
        <xdr:cNvCxnSpPr/>
      </xdr:nvCxnSpPr>
      <xdr:spPr>
        <a:xfrm flipV="1">
          <a:off x="7544152" y="27810355"/>
          <a:ext cx="6185077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311727</xdr:colOff>
      <xdr:row>188</xdr:row>
      <xdr:rowOff>173183</xdr:rowOff>
    </xdr:from>
    <xdr:to>
      <xdr:col>9</xdr:col>
      <xdr:colOff>449201</xdr:colOff>
      <xdr:row>189</xdr:row>
      <xdr:rowOff>108802</xdr:rowOff>
    </xdr:to>
    <xdr:cxnSp macro="">
      <xdr:nvCxnSpPr>
        <xdr:cNvPr id="551" name="Прямая соединительная линия 550">
          <a:extLst>
            <a:ext uri="{FF2B5EF4-FFF2-40B4-BE49-F238E27FC236}">
              <a16:creationId xmlns:a16="http://schemas.microsoft.com/office/drawing/2014/main" id="{00000000-0008-0000-0200-000027020000}"/>
            </a:ext>
          </a:extLst>
        </xdr:cNvPr>
        <xdr:cNvCxnSpPr/>
      </xdr:nvCxnSpPr>
      <xdr:spPr>
        <a:xfrm flipH="1" flipV="1">
          <a:off x="7568045" y="27836092"/>
          <a:ext cx="137474" cy="120346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423847</xdr:colOff>
      <xdr:row>188</xdr:row>
      <xdr:rowOff>176581</xdr:rowOff>
    </xdr:from>
    <xdr:to>
      <xdr:col>23</xdr:col>
      <xdr:colOff>561321</xdr:colOff>
      <xdr:row>189</xdr:row>
      <xdr:rowOff>112200</xdr:rowOff>
    </xdr:to>
    <xdr:cxnSp macro="">
      <xdr:nvCxnSpPr>
        <xdr:cNvPr id="552" name="Прямая соединительная линия 551">
          <a:extLst>
            <a:ext uri="{FF2B5EF4-FFF2-40B4-BE49-F238E27FC236}">
              <a16:creationId xmlns:a16="http://schemas.microsoft.com/office/drawing/2014/main" id="{00000000-0008-0000-0200-000028020000}"/>
            </a:ext>
          </a:extLst>
        </xdr:cNvPr>
        <xdr:cNvCxnSpPr/>
      </xdr:nvCxnSpPr>
      <xdr:spPr>
        <a:xfrm flipH="1" flipV="1">
          <a:off x="13575403" y="27816720"/>
          <a:ext cx="137474" cy="11906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1588</xdr:colOff>
      <xdr:row>189</xdr:row>
      <xdr:rowOff>149226</xdr:rowOff>
    </xdr:from>
    <xdr:to>
      <xdr:col>17</xdr:col>
      <xdr:colOff>122929</xdr:colOff>
      <xdr:row>192</xdr:row>
      <xdr:rowOff>48367</xdr:rowOff>
    </xdr:to>
    <xdr:sp macro="" textlink="">
      <xdr:nvSpPr>
        <xdr:cNvPr id="553" name="Овал 552">
          <a:extLst>
            <a:ext uri="{FF2B5EF4-FFF2-40B4-BE49-F238E27FC236}">
              <a16:creationId xmlns:a16="http://schemas.microsoft.com/office/drawing/2014/main" id="{00000000-0008-0000-0200-000029020000}"/>
            </a:ext>
          </a:extLst>
        </xdr:cNvPr>
        <xdr:cNvSpPr/>
      </xdr:nvSpPr>
      <xdr:spPr>
        <a:xfrm>
          <a:off x="10199688" y="28025726"/>
          <a:ext cx="483291" cy="451591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10</a:t>
          </a:r>
        </a:p>
      </xdr:txBody>
    </xdr:sp>
    <xdr:clientData/>
  </xdr:twoCellAnchor>
  <xdr:twoCellAnchor>
    <xdr:from>
      <xdr:col>1</xdr:col>
      <xdr:colOff>55563</xdr:colOff>
      <xdr:row>177</xdr:row>
      <xdr:rowOff>134938</xdr:rowOff>
    </xdr:from>
    <xdr:to>
      <xdr:col>1</xdr:col>
      <xdr:colOff>717021</xdr:colOff>
      <xdr:row>180</xdr:row>
      <xdr:rowOff>181932</xdr:rowOff>
    </xdr:to>
    <xdr:sp macro="" textlink="">
      <xdr:nvSpPr>
        <xdr:cNvPr id="554" name="Овал 553">
          <a:extLst>
            <a:ext uri="{FF2B5EF4-FFF2-40B4-BE49-F238E27FC236}">
              <a16:creationId xmlns:a16="http://schemas.microsoft.com/office/drawing/2014/main" id="{00000000-0008-0000-0200-00002A020000}"/>
            </a:ext>
          </a:extLst>
        </xdr:cNvPr>
        <xdr:cNvSpPr/>
      </xdr:nvSpPr>
      <xdr:spPr>
        <a:xfrm>
          <a:off x="134938" y="25701626"/>
          <a:ext cx="661458" cy="594681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10</a:t>
          </a:r>
        </a:p>
      </xdr:txBody>
    </xdr:sp>
    <xdr:clientData/>
  </xdr:twoCellAnchor>
  <xdr:twoCellAnchor>
    <xdr:from>
      <xdr:col>1</xdr:col>
      <xdr:colOff>785813</xdr:colOff>
      <xdr:row>177</xdr:row>
      <xdr:rowOff>103187</xdr:rowOff>
    </xdr:from>
    <xdr:to>
      <xdr:col>5</xdr:col>
      <xdr:colOff>161397</xdr:colOff>
      <xdr:row>181</xdr:row>
      <xdr:rowOff>29103</xdr:rowOff>
    </xdr:to>
    <xdr:sp macro="" textlink="">
      <xdr:nvSpPr>
        <xdr:cNvPr id="555" name="Прямоугольник 554">
          <a:extLst>
            <a:ext uri="{FF2B5EF4-FFF2-40B4-BE49-F238E27FC236}">
              <a16:creationId xmlns:a16="http://schemas.microsoft.com/office/drawing/2014/main" id="{00000000-0008-0000-0200-00002B020000}"/>
            </a:ext>
          </a:extLst>
        </xdr:cNvPr>
        <xdr:cNvSpPr/>
      </xdr:nvSpPr>
      <xdr:spPr>
        <a:xfrm>
          <a:off x="865188" y="25669875"/>
          <a:ext cx="3574522" cy="65616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для сверления </a:t>
          </a:r>
          <a:r>
            <a:rPr lang="en-US" sz="1100" b="1">
              <a:solidFill>
                <a:srgbClr val="1A1A18"/>
              </a:solidFill>
            </a:rPr>
            <a:t>Actro/Quadro </a:t>
          </a:r>
        </a:p>
        <a:p>
          <a:pPr algn="ctr"/>
          <a:r>
            <a:rPr lang="ru-RU" sz="1100" b="1">
              <a:solidFill>
                <a:srgbClr val="1A1A18"/>
              </a:solidFill>
            </a:rPr>
            <a:t>от переднего края "Отверстие</a:t>
          </a:r>
          <a:r>
            <a:rPr lang="ru-RU" sz="1100" b="1" baseline="0">
              <a:solidFill>
                <a:srgbClr val="1A1A18"/>
              </a:solidFill>
            </a:rPr>
            <a:t> №4"</a:t>
          </a:r>
          <a:endParaRPr lang="ru-RU" sz="1100" b="1">
            <a:solidFill>
              <a:srgbClr val="1A1A18"/>
            </a:solidFill>
          </a:endParaRPr>
        </a:p>
      </xdr:txBody>
    </xdr:sp>
    <xdr:clientData/>
  </xdr:twoCellAnchor>
  <xdr:twoCellAnchor>
    <xdr:from>
      <xdr:col>1</xdr:col>
      <xdr:colOff>973666</xdr:colOff>
      <xdr:row>194</xdr:row>
      <xdr:rowOff>158750</xdr:rowOff>
    </xdr:from>
    <xdr:to>
      <xdr:col>5</xdr:col>
      <xdr:colOff>984249</xdr:colOff>
      <xdr:row>200</xdr:row>
      <xdr:rowOff>21166</xdr:rowOff>
    </xdr:to>
    <xdr:sp macro="" textlink="">
      <xdr:nvSpPr>
        <xdr:cNvPr id="211" name="Скругленный прямоугольник 8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SpPr/>
      </xdr:nvSpPr>
      <xdr:spPr>
        <a:xfrm>
          <a:off x="1058333" y="28553833"/>
          <a:ext cx="4212166" cy="941916"/>
        </a:xfrm>
        <a:prstGeom prst="roundRect">
          <a:avLst/>
        </a:prstGeom>
        <a:noFill/>
        <a:ln w="50800">
          <a:solidFill>
            <a:schemeClr val="tx1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>
              <a:solidFill>
                <a:schemeClr val="tx1"/>
              </a:solidFill>
            </a:rPr>
            <a:t>AvanTech YOU </a:t>
          </a:r>
          <a:r>
            <a:rPr lang="ru-RU" sz="2400" b="1">
              <a:solidFill>
                <a:schemeClr val="tx1"/>
              </a:solidFill>
            </a:rPr>
            <a:t>высота </a:t>
          </a:r>
          <a:r>
            <a:rPr lang="en-US" sz="2400" b="1">
              <a:solidFill>
                <a:schemeClr val="tx1"/>
              </a:solidFill>
            </a:rPr>
            <a:t>101</a:t>
          </a:r>
          <a:r>
            <a:rPr lang="ru-RU" sz="2400" b="1">
              <a:solidFill>
                <a:schemeClr val="tx1"/>
              </a:solidFill>
            </a:rPr>
            <a:t> мм</a:t>
          </a:r>
        </a:p>
      </xdr:txBody>
    </xdr:sp>
    <xdr:clientData/>
  </xdr:twoCellAnchor>
  <xdr:twoCellAnchor editAs="oneCell">
    <xdr:from>
      <xdr:col>8</xdr:col>
      <xdr:colOff>528429</xdr:colOff>
      <xdr:row>198</xdr:row>
      <xdr:rowOff>95249</xdr:rowOff>
    </xdr:from>
    <xdr:to>
      <xdr:col>29</xdr:col>
      <xdr:colOff>332318</xdr:colOff>
      <xdr:row>231</xdr:row>
      <xdr:rowOff>105888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0179" y="29209999"/>
          <a:ext cx="10429556" cy="5947889"/>
        </a:xfrm>
        <a:prstGeom prst="rect">
          <a:avLst/>
        </a:prstGeom>
      </xdr:spPr>
    </xdr:pic>
    <xdr:clientData/>
  </xdr:twoCellAnchor>
  <xdr:twoCellAnchor editAs="oneCell">
    <xdr:from>
      <xdr:col>8</xdr:col>
      <xdr:colOff>518583</xdr:colOff>
      <xdr:row>236</xdr:row>
      <xdr:rowOff>127632</xdr:rowOff>
    </xdr:from>
    <xdr:to>
      <xdr:col>29</xdr:col>
      <xdr:colOff>254000</xdr:colOff>
      <xdr:row>260</xdr:row>
      <xdr:rowOff>135515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0333" y="36079215"/>
          <a:ext cx="10361084" cy="4325883"/>
        </a:xfrm>
        <a:prstGeom prst="rect">
          <a:avLst/>
        </a:prstGeom>
      </xdr:spPr>
    </xdr:pic>
    <xdr:clientData/>
  </xdr:twoCellAnchor>
  <xdr:twoCellAnchor>
    <xdr:from>
      <xdr:col>10</xdr:col>
      <xdr:colOff>122240</xdr:colOff>
      <xdr:row>215</xdr:row>
      <xdr:rowOff>114300</xdr:rowOff>
    </xdr:from>
    <xdr:to>
      <xdr:col>10</xdr:col>
      <xdr:colOff>122240</xdr:colOff>
      <xdr:row>233</xdr:row>
      <xdr:rowOff>31750</xdr:rowOff>
    </xdr:to>
    <xdr:cxnSp macro="">
      <xdr:nvCxnSpPr>
        <xdr:cNvPr id="214" name="Прямая соединительная линия 213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CxnSpPr/>
      </xdr:nvCxnSpPr>
      <xdr:spPr>
        <a:xfrm flipH="1">
          <a:off x="7956553" y="32618363"/>
          <a:ext cx="0" cy="3203575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793012</xdr:colOff>
      <xdr:row>200</xdr:row>
      <xdr:rowOff>158751</xdr:rowOff>
    </xdr:from>
    <xdr:to>
      <xdr:col>8</xdr:col>
      <xdr:colOff>793749</xdr:colOff>
      <xdr:row>228</xdr:row>
      <xdr:rowOff>126999</xdr:rowOff>
    </xdr:to>
    <xdr:cxnSp macro="">
      <xdr:nvCxnSpPr>
        <xdr:cNvPr id="215" name="Прямая соединительная линия 214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CxnSpPr/>
      </xdr:nvCxnSpPr>
      <xdr:spPr>
        <a:xfrm flipH="1">
          <a:off x="7174762" y="29633334"/>
          <a:ext cx="737" cy="5005915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846667</xdr:colOff>
      <xdr:row>200</xdr:row>
      <xdr:rowOff>158750</xdr:rowOff>
    </xdr:from>
    <xdr:to>
      <xdr:col>28</xdr:col>
      <xdr:colOff>624417</xdr:colOff>
      <xdr:row>200</xdr:row>
      <xdr:rowOff>158750</xdr:rowOff>
    </xdr:to>
    <xdr:cxnSp macro="">
      <xdr:nvCxnSpPr>
        <xdr:cNvPr id="217" name="Прямая соединительная линия 216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CxnSpPr/>
      </xdr:nvCxnSpPr>
      <xdr:spPr>
        <a:xfrm>
          <a:off x="7228417" y="29633333"/>
          <a:ext cx="9757833" cy="0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603251</xdr:colOff>
      <xdr:row>200</xdr:row>
      <xdr:rowOff>169333</xdr:rowOff>
    </xdr:from>
    <xdr:to>
      <xdr:col>28</xdr:col>
      <xdr:colOff>603988</xdr:colOff>
      <xdr:row>228</xdr:row>
      <xdr:rowOff>137581</xdr:rowOff>
    </xdr:to>
    <xdr:cxnSp macro="">
      <xdr:nvCxnSpPr>
        <xdr:cNvPr id="218" name="Прямая соединительная линия 217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CxnSpPr/>
      </xdr:nvCxnSpPr>
      <xdr:spPr>
        <a:xfrm flipH="1">
          <a:off x="16965084" y="29643916"/>
          <a:ext cx="737" cy="5005915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857250</xdr:colOff>
      <xdr:row>228</xdr:row>
      <xdr:rowOff>95250</xdr:rowOff>
    </xdr:from>
    <xdr:to>
      <xdr:col>28</xdr:col>
      <xdr:colOff>635000</xdr:colOff>
      <xdr:row>228</xdr:row>
      <xdr:rowOff>95250</xdr:rowOff>
    </xdr:to>
    <xdr:cxnSp macro="">
      <xdr:nvCxnSpPr>
        <xdr:cNvPr id="219" name="Прямая соединительная линия 218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CxnSpPr/>
      </xdr:nvCxnSpPr>
      <xdr:spPr>
        <a:xfrm>
          <a:off x="7239000" y="34607500"/>
          <a:ext cx="9757833" cy="0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444500</xdr:colOff>
      <xdr:row>228</xdr:row>
      <xdr:rowOff>101600</xdr:rowOff>
    </xdr:from>
    <xdr:to>
      <xdr:col>8</xdr:col>
      <xdr:colOff>806823</xdr:colOff>
      <xdr:row>228</xdr:row>
      <xdr:rowOff>101600</xdr:rowOff>
    </xdr:to>
    <xdr:cxnSp macro="">
      <xdr:nvCxnSpPr>
        <xdr:cNvPr id="221" name="Прямая соединительная линия 220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CxnSpPr/>
      </xdr:nvCxnSpPr>
      <xdr:spPr>
        <a:xfrm>
          <a:off x="5765800" y="35159950"/>
          <a:ext cx="1416423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793750</xdr:colOff>
      <xdr:row>228</xdr:row>
      <xdr:rowOff>127000</xdr:rowOff>
    </xdr:from>
    <xdr:to>
      <xdr:col>8</xdr:col>
      <xdr:colOff>793755</xdr:colOff>
      <xdr:row>233</xdr:row>
      <xdr:rowOff>38100</xdr:rowOff>
    </xdr:to>
    <xdr:cxnSp macro="">
      <xdr:nvCxnSpPr>
        <xdr:cNvPr id="222" name="Прямая соединительная линия 221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CxnSpPr/>
      </xdr:nvCxnSpPr>
      <xdr:spPr>
        <a:xfrm flipH="1">
          <a:off x="7169150" y="35185350"/>
          <a:ext cx="5" cy="83185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656167</xdr:colOff>
      <xdr:row>232</xdr:row>
      <xdr:rowOff>127000</xdr:rowOff>
    </xdr:from>
    <xdr:to>
      <xdr:col>10</xdr:col>
      <xdr:colOff>235479</xdr:colOff>
      <xdr:row>232</xdr:row>
      <xdr:rowOff>127001</xdr:rowOff>
    </xdr:to>
    <xdr:cxnSp macro="">
      <xdr:nvCxnSpPr>
        <xdr:cNvPr id="223" name="Прямая соединительная линия 222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CxnSpPr/>
      </xdr:nvCxnSpPr>
      <xdr:spPr>
        <a:xfrm flipV="1">
          <a:off x="7037917" y="35358917"/>
          <a:ext cx="1050395" cy="1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74083</xdr:colOff>
      <xdr:row>233</xdr:row>
      <xdr:rowOff>31750</xdr:rowOff>
    </xdr:from>
    <xdr:to>
      <xdr:col>9</xdr:col>
      <xdr:colOff>560195</xdr:colOff>
      <xdr:row>235</xdr:row>
      <xdr:rowOff>118340</xdr:rowOff>
    </xdr:to>
    <xdr:sp macro="" textlink="">
      <xdr:nvSpPr>
        <xdr:cNvPr id="225" name="Овал 224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SpPr/>
      </xdr:nvSpPr>
      <xdr:spPr>
        <a:xfrm>
          <a:off x="7344833" y="35443583"/>
          <a:ext cx="486112" cy="446424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5</a:t>
          </a:r>
        </a:p>
      </xdr:txBody>
    </xdr:sp>
    <xdr:clientData/>
  </xdr:twoCellAnchor>
  <xdr:twoCellAnchor>
    <xdr:from>
      <xdr:col>8</xdr:col>
      <xdr:colOff>730250</xdr:colOff>
      <xdr:row>232</xdr:row>
      <xdr:rowOff>69850</xdr:rowOff>
    </xdr:from>
    <xdr:to>
      <xdr:col>8</xdr:col>
      <xdr:colOff>863600</xdr:colOff>
      <xdr:row>233</xdr:row>
      <xdr:rowOff>6350</xdr:rowOff>
    </xdr:to>
    <xdr:cxnSp macro="">
      <xdr:nvCxnSpPr>
        <xdr:cNvPr id="227" name="Прямая соединительная линия 226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CxnSpPr/>
      </xdr:nvCxnSpPr>
      <xdr:spPr>
        <a:xfrm flipH="1" flipV="1">
          <a:off x="7105650" y="35864800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58740</xdr:colOff>
      <xdr:row>232</xdr:row>
      <xdr:rowOff>58738</xdr:rowOff>
    </xdr:from>
    <xdr:to>
      <xdr:col>10</xdr:col>
      <xdr:colOff>192090</xdr:colOff>
      <xdr:row>232</xdr:row>
      <xdr:rowOff>179388</xdr:rowOff>
    </xdr:to>
    <xdr:cxnSp macro="">
      <xdr:nvCxnSpPr>
        <xdr:cNvPr id="228" name="Прямая соединительная линия 227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CxnSpPr/>
      </xdr:nvCxnSpPr>
      <xdr:spPr>
        <a:xfrm flipH="1" flipV="1">
          <a:off x="7893053" y="35666363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214312</xdr:colOff>
      <xdr:row>215</xdr:row>
      <xdr:rowOff>79374</xdr:rowOff>
    </xdr:from>
    <xdr:to>
      <xdr:col>10</xdr:col>
      <xdr:colOff>108323</xdr:colOff>
      <xdr:row>215</xdr:row>
      <xdr:rowOff>79374</xdr:rowOff>
    </xdr:to>
    <xdr:cxnSp macro="">
      <xdr:nvCxnSpPr>
        <xdr:cNvPr id="231" name="Прямая соединительная линия 230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CxnSpPr/>
      </xdr:nvCxnSpPr>
      <xdr:spPr>
        <a:xfrm>
          <a:off x="6580187" y="32583437"/>
          <a:ext cx="1362449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457200</xdr:colOff>
      <xdr:row>209</xdr:row>
      <xdr:rowOff>127000</xdr:rowOff>
    </xdr:from>
    <xdr:to>
      <xdr:col>10</xdr:col>
      <xdr:colOff>118907</xdr:colOff>
      <xdr:row>209</xdr:row>
      <xdr:rowOff>127000</xdr:rowOff>
    </xdr:to>
    <xdr:cxnSp macro="">
      <xdr:nvCxnSpPr>
        <xdr:cNvPr id="232" name="Прямая соединительная линия 231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CxnSpPr/>
      </xdr:nvCxnSpPr>
      <xdr:spPr>
        <a:xfrm>
          <a:off x="5778500" y="31686500"/>
          <a:ext cx="2182657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328083</xdr:colOff>
      <xdr:row>214</xdr:row>
      <xdr:rowOff>127000</xdr:rowOff>
    </xdr:from>
    <xdr:to>
      <xdr:col>8</xdr:col>
      <xdr:colOff>328083</xdr:colOff>
      <xdr:row>229</xdr:row>
      <xdr:rowOff>52916</xdr:rowOff>
    </xdr:to>
    <xdr:cxnSp macro="">
      <xdr:nvCxnSpPr>
        <xdr:cNvPr id="233" name="Прямая соединительная линия 232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CxnSpPr/>
      </xdr:nvCxnSpPr>
      <xdr:spPr>
        <a:xfrm flipH="1">
          <a:off x="6709833" y="32120417"/>
          <a:ext cx="0" cy="2624666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546100</xdr:colOff>
      <xdr:row>209</xdr:row>
      <xdr:rowOff>12700</xdr:rowOff>
    </xdr:from>
    <xdr:to>
      <xdr:col>6</xdr:col>
      <xdr:colOff>546100</xdr:colOff>
      <xdr:row>229</xdr:row>
      <xdr:rowOff>25400</xdr:rowOff>
    </xdr:to>
    <xdr:cxnSp macro="">
      <xdr:nvCxnSpPr>
        <xdr:cNvPr id="235" name="Прямая соединительная линия 234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CxnSpPr/>
      </xdr:nvCxnSpPr>
      <xdr:spPr>
        <a:xfrm flipH="1">
          <a:off x="5867400" y="31572200"/>
          <a:ext cx="0" cy="36957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266700</xdr:colOff>
      <xdr:row>228</xdr:row>
      <xdr:rowOff>44450</xdr:rowOff>
    </xdr:from>
    <xdr:to>
      <xdr:col>8</xdr:col>
      <xdr:colOff>400050</xdr:colOff>
      <xdr:row>228</xdr:row>
      <xdr:rowOff>165100</xdr:rowOff>
    </xdr:to>
    <xdr:cxnSp macro="">
      <xdr:nvCxnSpPr>
        <xdr:cNvPr id="237" name="Прямая соединительная линия 236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CxnSpPr/>
      </xdr:nvCxnSpPr>
      <xdr:spPr>
        <a:xfrm flipH="1" flipV="1">
          <a:off x="6642100" y="35102800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266700</xdr:colOff>
      <xdr:row>215</xdr:row>
      <xdr:rowOff>12700</xdr:rowOff>
    </xdr:from>
    <xdr:to>
      <xdr:col>8</xdr:col>
      <xdr:colOff>400050</xdr:colOff>
      <xdr:row>215</xdr:row>
      <xdr:rowOff>133350</xdr:rowOff>
    </xdr:to>
    <xdr:cxnSp macro="">
      <xdr:nvCxnSpPr>
        <xdr:cNvPr id="238" name="Прямая соединительная линия 237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CxnSpPr/>
      </xdr:nvCxnSpPr>
      <xdr:spPr>
        <a:xfrm flipH="1" flipV="1">
          <a:off x="6642100" y="32677100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495300</xdr:colOff>
      <xdr:row>209</xdr:row>
      <xdr:rowOff>57150</xdr:rowOff>
    </xdr:from>
    <xdr:to>
      <xdr:col>6</xdr:col>
      <xdr:colOff>628650</xdr:colOff>
      <xdr:row>209</xdr:row>
      <xdr:rowOff>177800</xdr:rowOff>
    </xdr:to>
    <xdr:cxnSp macro="">
      <xdr:nvCxnSpPr>
        <xdr:cNvPr id="241" name="Прямая соединительная линия 240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CxnSpPr/>
      </xdr:nvCxnSpPr>
      <xdr:spPr>
        <a:xfrm flipH="1" flipV="1">
          <a:off x="5816600" y="31616650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476250</xdr:colOff>
      <xdr:row>228</xdr:row>
      <xdr:rowOff>38100</xdr:rowOff>
    </xdr:from>
    <xdr:to>
      <xdr:col>6</xdr:col>
      <xdr:colOff>609600</xdr:colOff>
      <xdr:row>228</xdr:row>
      <xdr:rowOff>158750</xdr:rowOff>
    </xdr:to>
    <xdr:cxnSp macro="">
      <xdr:nvCxnSpPr>
        <xdr:cNvPr id="244" name="Прямая соединительная линия 243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CxnSpPr/>
      </xdr:nvCxnSpPr>
      <xdr:spPr>
        <a:xfrm flipH="1" flipV="1">
          <a:off x="5797550" y="35096450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116416</xdr:colOff>
      <xdr:row>220</xdr:row>
      <xdr:rowOff>63499</xdr:rowOff>
    </xdr:from>
    <xdr:to>
      <xdr:col>8</xdr:col>
      <xdr:colOff>218883</xdr:colOff>
      <xdr:row>222</xdr:row>
      <xdr:rowOff>150090</xdr:rowOff>
    </xdr:to>
    <xdr:sp macro="" textlink="">
      <xdr:nvSpPr>
        <xdr:cNvPr id="245" name="Овал 244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SpPr/>
      </xdr:nvSpPr>
      <xdr:spPr>
        <a:xfrm>
          <a:off x="6117166" y="33136416"/>
          <a:ext cx="483467" cy="446424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</a:t>
          </a:r>
        </a:p>
      </xdr:txBody>
    </xdr:sp>
    <xdr:clientData/>
  </xdr:twoCellAnchor>
  <xdr:twoCellAnchor>
    <xdr:from>
      <xdr:col>5</xdr:col>
      <xdr:colOff>1005417</xdr:colOff>
      <xdr:row>218</xdr:row>
      <xdr:rowOff>10584</xdr:rowOff>
    </xdr:from>
    <xdr:to>
      <xdr:col>6</xdr:col>
      <xdr:colOff>454363</xdr:colOff>
      <xdr:row>220</xdr:row>
      <xdr:rowOff>94528</xdr:rowOff>
    </xdr:to>
    <xdr:sp macro="" textlink="">
      <xdr:nvSpPr>
        <xdr:cNvPr id="246" name="Овал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/>
      </xdr:nvSpPr>
      <xdr:spPr>
        <a:xfrm>
          <a:off x="5291667" y="32723667"/>
          <a:ext cx="48611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2</a:t>
          </a:r>
        </a:p>
      </xdr:txBody>
    </xdr:sp>
    <xdr:clientData/>
  </xdr:twoCellAnchor>
  <xdr:twoCellAnchor>
    <xdr:from>
      <xdr:col>27</xdr:col>
      <xdr:colOff>460375</xdr:colOff>
      <xdr:row>209</xdr:row>
      <xdr:rowOff>119063</xdr:rowOff>
    </xdr:from>
    <xdr:to>
      <xdr:col>30</xdr:col>
      <xdr:colOff>717395</xdr:colOff>
      <xdr:row>209</xdr:row>
      <xdr:rowOff>119063</xdr:rowOff>
    </xdr:to>
    <xdr:cxnSp macro="">
      <xdr:nvCxnSpPr>
        <xdr:cNvPr id="248" name="Прямая соединительная линия 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CxnSpPr/>
      </xdr:nvCxnSpPr>
      <xdr:spPr>
        <a:xfrm>
          <a:off x="16200438" y="31527751"/>
          <a:ext cx="2185832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460374</xdr:colOff>
      <xdr:row>215</xdr:row>
      <xdr:rowOff>111125</xdr:rowOff>
    </xdr:from>
    <xdr:to>
      <xdr:col>29</xdr:col>
      <xdr:colOff>536948</xdr:colOff>
      <xdr:row>215</xdr:row>
      <xdr:rowOff>111125</xdr:rowOff>
    </xdr:to>
    <xdr:cxnSp macro="">
      <xdr:nvCxnSpPr>
        <xdr:cNvPr id="249" name="Прямая соединительная линия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CxnSpPr/>
      </xdr:nvCxnSpPr>
      <xdr:spPr>
        <a:xfrm>
          <a:off x="16200437" y="32615188"/>
          <a:ext cx="1362449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603250</xdr:colOff>
      <xdr:row>228</xdr:row>
      <xdr:rowOff>87313</xdr:rowOff>
    </xdr:from>
    <xdr:to>
      <xdr:col>30</xdr:col>
      <xdr:colOff>735385</xdr:colOff>
      <xdr:row>228</xdr:row>
      <xdr:rowOff>87313</xdr:rowOff>
    </xdr:to>
    <xdr:cxnSp macro="">
      <xdr:nvCxnSpPr>
        <xdr:cNvPr id="250" name="Прямая соединительная линия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CxnSpPr/>
      </xdr:nvCxnSpPr>
      <xdr:spPr>
        <a:xfrm>
          <a:off x="16986250" y="34964688"/>
          <a:ext cx="141801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404812</xdr:colOff>
      <xdr:row>214</xdr:row>
      <xdr:rowOff>134937</xdr:rowOff>
    </xdr:from>
    <xdr:to>
      <xdr:col>29</xdr:col>
      <xdr:colOff>404812</xdr:colOff>
      <xdr:row>229</xdr:row>
      <xdr:rowOff>60853</xdr:rowOff>
    </xdr:to>
    <xdr:cxnSp macro="">
      <xdr:nvCxnSpPr>
        <xdr:cNvPr id="251" name="Прямая соединительная линия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CxnSpPr/>
      </xdr:nvCxnSpPr>
      <xdr:spPr>
        <a:xfrm flipH="1">
          <a:off x="17430750" y="32456437"/>
          <a:ext cx="0" cy="2664354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452437</xdr:colOff>
      <xdr:row>215</xdr:row>
      <xdr:rowOff>134937</xdr:rowOff>
    </xdr:from>
    <xdr:to>
      <xdr:col>27</xdr:col>
      <xdr:colOff>455084</xdr:colOff>
      <xdr:row>232</xdr:row>
      <xdr:rowOff>148167</xdr:rowOff>
    </xdr:to>
    <xdr:cxnSp macro="">
      <xdr:nvCxnSpPr>
        <xdr:cNvPr id="252" name="Прямая соединительная линия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CxnSpPr/>
      </xdr:nvCxnSpPr>
      <xdr:spPr>
        <a:xfrm>
          <a:off x="16131645" y="32906229"/>
          <a:ext cx="2647" cy="3161771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595319</xdr:colOff>
      <xdr:row>228</xdr:row>
      <xdr:rowOff>87313</xdr:rowOff>
    </xdr:from>
    <xdr:to>
      <xdr:col>28</xdr:col>
      <xdr:colOff>597958</xdr:colOff>
      <xdr:row>232</xdr:row>
      <xdr:rowOff>127000</xdr:rowOff>
    </xdr:to>
    <xdr:cxnSp macro="">
      <xdr:nvCxnSpPr>
        <xdr:cNvPr id="253" name="Прямая соединительная линия 252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CxnSpPr/>
      </xdr:nvCxnSpPr>
      <xdr:spPr>
        <a:xfrm>
          <a:off x="16914819" y="35266313"/>
          <a:ext cx="2639" cy="78052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325436</xdr:colOff>
      <xdr:row>232</xdr:row>
      <xdr:rowOff>39688</xdr:rowOff>
    </xdr:from>
    <xdr:to>
      <xdr:col>29</xdr:col>
      <xdr:colOff>87311</xdr:colOff>
      <xdr:row>232</xdr:row>
      <xdr:rowOff>39689</xdr:rowOff>
    </xdr:to>
    <xdr:cxnSp macro="">
      <xdr:nvCxnSpPr>
        <xdr:cNvPr id="254" name="Прямая соединительная линия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CxnSpPr/>
      </xdr:nvCxnSpPr>
      <xdr:spPr>
        <a:xfrm flipV="1">
          <a:off x="16065499" y="35647313"/>
          <a:ext cx="1047750" cy="1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587375</xdr:colOff>
      <xdr:row>209</xdr:row>
      <xdr:rowOff>15876</xdr:rowOff>
    </xdr:from>
    <xdr:to>
      <xdr:col>30</xdr:col>
      <xdr:colOff>587375</xdr:colOff>
      <xdr:row>229</xdr:row>
      <xdr:rowOff>28576</xdr:rowOff>
    </xdr:to>
    <xdr:cxnSp macro="">
      <xdr:nvCxnSpPr>
        <xdr:cNvPr id="255" name="Прямая соединительная линия 2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CxnSpPr/>
      </xdr:nvCxnSpPr>
      <xdr:spPr>
        <a:xfrm flipH="1">
          <a:off x="18256250" y="31424564"/>
          <a:ext cx="0" cy="366395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518583</xdr:colOff>
      <xdr:row>209</xdr:row>
      <xdr:rowOff>63500</xdr:rowOff>
    </xdr:from>
    <xdr:to>
      <xdr:col>30</xdr:col>
      <xdr:colOff>651933</xdr:colOff>
      <xdr:row>209</xdr:row>
      <xdr:rowOff>184150</xdr:rowOff>
    </xdr:to>
    <xdr:cxnSp macro="">
      <xdr:nvCxnSpPr>
        <xdr:cNvPr id="256" name="Прямая соединительная линия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CxnSpPr/>
      </xdr:nvCxnSpPr>
      <xdr:spPr>
        <a:xfrm flipH="1" flipV="1">
          <a:off x="18118666" y="31723542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343958</xdr:colOff>
      <xdr:row>215</xdr:row>
      <xdr:rowOff>42332</xdr:rowOff>
    </xdr:from>
    <xdr:to>
      <xdr:col>29</xdr:col>
      <xdr:colOff>477308</xdr:colOff>
      <xdr:row>215</xdr:row>
      <xdr:rowOff>162982</xdr:rowOff>
    </xdr:to>
    <xdr:cxnSp macro="">
      <xdr:nvCxnSpPr>
        <xdr:cNvPr id="257" name="Прямая соединительная линия 256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CxnSpPr/>
      </xdr:nvCxnSpPr>
      <xdr:spPr>
        <a:xfrm flipH="1" flipV="1">
          <a:off x="17303750" y="32813624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518584</xdr:colOff>
      <xdr:row>228</xdr:row>
      <xdr:rowOff>21167</xdr:rowOff>
    </xdr:from>
    <xdr:to>
      <xdr:col>30</xdr:col>
      <xdr:colOff>651934</xdr:colOff>
      <xdr:row>228</xdr:row>
      <xdr:rowOff>141817</xdr:rowOff>
    </xdr:to>
    <xdr:cxnSp macro="">
      <xdr:nvCxnSpPr>
        <xdr:cNvPr id="258" name="Прямая соединительная линия 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CxnSpPr/>
      </xdr:nvCxnSpPr>
      <xdr:spPr>
        <a:xfrm flipH="1" flipV="1">
          <a:off x="18118667" y="35200167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328083</xdr:colOff>
      <xdr:row>228</xdr:row>
      <xdr:rowOff>21167</xdr:rowOff>
    </xdr:from>
    <xdr:to>
      <xdr:col>29</xdr:col>
      <xdr:colOff>461433</xdr:colOff>
      <xdr:row>228</xdr:row>
      <xdr:rowOff>141817</xdr:rowOff>
    </xdr:to>
    <xdr:cxnSp macro="">
      <xdr:nvCxnSpPr>
        <xdr:cNvPr id="259" name="Прямая соединительная линия 258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CxnSpPr/>
      </xdr:nvCxnSpPr>
      <xdr:spPr>
        <a:xfrm flipH="1" flipV="1">
          <a:off x="17287875" y="35200167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529167</xdr:colOff>
      <xdr:row>231</xdr:row>
      <xdr:rowOff>164042</xdr:rowOff>
    </xdr:from>
    <xdr:to>
      <xdr:col>29</xdr:col>
      <xdr:colOff>22225</xdr:colOff>
      <xdr:row>232</xdr:row>
      <xdr:rowOff>99484</xdr:rowOff>
    </xdr:to>
    <xdr:cxnSp macro="">
      <xdr:nvCxnSpPr>
        <xdr:cNvPr id="260" name="Прямая соединительная линия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CxnSpPr/>
      </xdr:nvCxnSpPr>
      <xdr:spPr>
        <a:xfrm flipH="1" flipV="1">
          <a:off x="16848667" y="35898667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386292</xdr:colOff>
      <xdr:row>231</xdr:row>
      <xdr:rowOff>169333</xdr:rowOff>
    </xdr:from>
    <xdr:to>
      <xdr:col>27</xdr:col>
      <xdr:colOff>519642</xdr:colOff>
      <xdr:row>232</xdr:row>
      <xdr:rowOff>104775</xdr:rowOff>
    </xdr:to>
    <xdr:cxnSp macro="">
      <xdr:nvCxnSpPr>
        <xdr:cNvPr id="261" name="Прямая соединительная линия 260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CxnSpPr/>
      </xdr:nvCxnSpPr>
      <xdr:spPr>
        <a:xfrm flipH="1" flipV="1">
          <a:off x="16065500" y="35903958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455083</xdr:colOff>
      <xdr:row>221</xdr:row>
      <xdr:rowOff>84667</xdr:rowOff>
    </xdr:from>
    <xdr:to>
      <xdr:col>30</xdr:col>
      <xdr:colOff>292967</xdr:colOff>
      <xdr:row>223</xdr:row>
      <xdr:rowOff>171257</xdr:rowOff>
    </xdr:to>
    <xdr:sp macro="" textlink="">
      <xdr:nvSpPr>
        <xdr:cNvPr id="263" name="Овал 262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/>
      </xdr:nvSpPr>
      <xdr:spPr>
        <a:xfrm>
          <a:off x="17462500" y="33337500"/>
          <a:ext cx="483467" cy="446424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</a:t>
          </a:r>
        </a:p>
      </xdr:txBody>
    </xdr:sp>
    <xdr:clientData/>
  </xdr:twoCellAnchor>
  <xdr:twoCellAnchor>
    <xdr:from>
      <xdr:col>30</xdr:col>
      <xdr:colOff>656167</xdr:colOff>
      <xdr:row>218</xdr:row>
      <xdr:rowOff>52917</xdr:rowOff>
    </xdr:from>
    <xdr:to>
      <xdr:col>31</xdr:col>
      <xdr:colOff>107759</xdr:colOff>
      <xdr:row>220</xdr:row>
      <xdr:rowOff>139508</xdr:rowOff>
    </xdr:to>
    <xdr:sp macro="" textlink="">
      <xdr:nvSpPr>
        <xdr:cNvPr id="264" name="Овал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SpPr/>
      </xdr:nvSpPr>
      <xdr:spPr>
        <a:xfrm>
          <a:off x="18309167" y="32766000"/>
          <a:ext cx="488759" cy="446425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2</a:t>
          </a:r>
        </a:p>
      </xdr:txBody>
    </xdr:sp>
    <xdr:clientData/>
  </xdr:twoCellAnchor>
  <xdr:twoCellAnchor>
    <xdr:from>
      <xdr:col>27</xdr:col>
      <xdr:colOff>635000</xdr:colOff>
      <xdr:row>232</xdr:row>
      <xdr:rowOff>126999</xdr:rowOff>
    </xdr:from>
    <xdr:to>
      <xdr:col>28</xdr:col>
      <xdr:colOff>475530</xdr:colOff>
      <xdr:row>235</xdr:row>
      <xdr:rowOff>31027</xdr:rowOff>
    </xdr:to>
    <xdr:sp macro="" textlink="">
      <xdr:nvSpPr>
        <xdr:cNvPr id="265" name="Овал 26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SpPr/>
      </xdr:nvSpPr>
      <xdr:spPr>
        <a:xfrm>
          <a:off x="16351250" y="35358916"/>
          <a:ext cx="48611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6</a:t>
          </a:r>
        </a:p>
      </xdr:txBody>
    </xdr:sp>
    <xdr:clientData/>
  </xdr:twoCellAnchor>
  <xdr:twoCellAnchor>
    <xdr:from>
      <xdr:col>1</xdr:col>
      <xdr:colOff>52916</xdr:colOff>
      <xdr:row>202</xdr:row>
      <xdr:rowOff>137582</xdr:rowOff>
    </xdr:from>
    <xdr:to>
      <xdr:col>1</xdr:col>
      <xdr:colOff>714374</xdr:colOff>
      <xdr:row>206</xdr:row>
      <xdr:rowOff>2645</xdr:rowOff>
    </xdr:to>
    <xdr:sp macro="" textlink="">
      <xdr:nvSpPr>
        <xdr:cNvPr id="266" name="Овал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SpPr/>
      </xdr:nvSpPr>
      <xdr:spPr>
        <a:xfrm>
          <a:off x="137583" y="29971999"/>
          <a:ext cx="661458" cy="584729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</a:t>
          </a:r>
          <a:endParaRPr lang="ru-RU" sz="2000">
            <a:ln>
              <a:solidFill>
                <a:srgbClr val="FF0000"/>
              </a:solidFill>
            </a:ln>
            <a:solidFill>
              <a:srgbClr val="FF0000"/>
            </a:solidFill>
            <a:latin typeface="+mn-lt"/>
          </a:endParaRPr>
        </a:p>
      </xdr:txBody>
    </xdr:sp>
    <xdr:clientData/>
  </xdr:twoCellAnchor>
  <xdr:twoCellAnchor>
    <xdr:from>
      <xdr:col>1</xdr:col>
      <xdr:colOff>825500</xdr:colOff>
      <xdr:row>202</xdr:row>
      <xdr:rowOff>105833</xdr:rowOff>
    </xdr:from>
    <xdr:to>
      <xdr:col>5</xdr:col>
      <xdr:colOff>201084</xdr:colOff>
      <xdr:row>206</xdr:row>
      <xdr:rowOff>31750</xdr:rowOff>
    </xdr:to>
    <xdr:sp macro="" textlink="">
      <xdr:nvSpPr>
        <xdr:cNvPr id="267" name="Прямоугольник 266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/>
      </xdr:nvSpPr>
      <xdr:spPr>
        <a:xfrm>
          <a:off x="910167" y="29940250"/>
          <a:ext cx="3577167" cy="64558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отверстия №1 по высоте фасада</a:t>
          </a:r>
        </a:p>
      </xdr:txBody>
    </xdr:sp>
    <xdr:clientData/>
  </xdr:twoCellAnchor>
  <xdr:twoCellAnchor>
    <xdr:from>
      <xdr:col>1</xdr:col>
      <xdr:colOff>63500</xdr:colOff>
      <xdr:row>207</xdr:row>
      <xdr:rowOff>116419</xdr:rowOff>
    </xdr:from>
    <xdr:to>
      <xdr:col>1</xdr:col>
      <xdr:colOff>724958</xdr:colOff>
      <xdr:row>210</xdr:row>
      <xdr:rowOff>158751</xdr:rowOff>
    </xdr:to>
    <xdr:sp macro="" textlink="">
      <xdr:nvSpPr>
        <xdr:cNvPr id="268" name="Овал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SpPr/>
      </xdr:nvSpPr>
      <xdr:spPr>
        <a:xfrm>
          <a:off x="148167" y="30850419"/>
          <a:ext cx="661458" cy="582082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2</a:t>
          </a:r>
        </a:p>
      </xdr:txBody>
    </xdr:sp>
    <xdr:clientData/>
  </xdr:twoCellAnchor>
  <xdr:twoCellAnchor>
    <xdr:from>
      <xdr:col>1</xdr:col>
      <xdr:colOff>825500</xdr:colOff>
      <xdr:row>207</xdr:row>
      <xdr:rowOff>63501</xdr:rowOff>
    </xdr:from>
    <xdr:to>
      <xdr:col>5</xdr:col>
      <xdr:colOff>201084</xdr:colOff>
      <xdr:row>210</xdr:row>
      <xdr:rowOff>166687</xdr:rowOff>
    </xdr:to>
    <xdr:sp macro="" textlink="">
      <xdr:nvSpPr>
        <xdr:cNvPr id="269" name="Прямоугольник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SpPr/>
      </xdr:nvSpPr>
      <xdr:spPr>
        <a:xfrm>
          <a:off x="910167" y="30797501"/>
          <a:ext cx="3577167" cy="64293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отверстия №2 по высоте фасада</a:t>
          </a:r>
        </a:p>
      </xdr:txBody>
    </xdr:sp>
    <xdr:clientData/>
  </xdr:twoCellAnchor>
  <xdr:twoCellAnchor>
    <xdr:from>
      <xdr:col>1</xdr:col>
      <xdr:colOff>63500</xdr:colOff>
      <xdr:row>212</xdr:row>
      <xdr:rowOff>31751</xdr:rowOff>
    </xdr:from>
    <xdr:to>
      <xdr:col>1</xdr:col>
      <xdr:colOff>724958</xdr:colOff>
      <xdr:row>215</xdr:row>
      <xdr:rowOff>76729</xdr:rowOff>
    </xdr:to>
    <xdr:sp macro="" textlink="">
      <xdr:nvSpPr>
        <xdr:cNvPr id="270" name="Овал 269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/>
      </xdr:nvSpPr>
      <xdr:spPr>
        <a:xfrm>
          <a:off x="148167" y="31665334"/>
          <a:ext cx="661458" cy="584728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5</a:t>
          </a:r>
        </a:p>
      </xdr:txBody>
    </xdr:sp>
    <xdr:clientData/>
  </xdr:twoCellAnchor>
  <xdr:twoCellAnchor>
    <xdr:from>
      <xdr:col>1</xdr:col>
      <xdr:colOff>836083</xdr:colOff>
      <xdr:row>212</xdr:row>
      <xdr:rowOff>21167</xdr:rowOff>
    </xdr:from>
    <xdr:to>
      <xdr:col>5</xdr:col>
      <xdr:colOff>211667</xdr:colOff>
      <xdr:row>215</xdr:row>
      <xdr:rowOff>127000</xdr:rowOff>
    </xdr:to>
    <xdr:sp macro="" textlink="">
      <xdr:nvSpPr>
        <xdr:cNvPr id="271" name="Прямоугольник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/>
      </xdr:nvSpPr>
      <xdr:spPr>
        <a:xfrm>
          <a:off x="920750" y="31654750"/>
          <a:ext cx="3577167" cy="64558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отверстия от левого бокового края панели</a:t>
          </a:r>
        </a:p>
      </xdr:txBody>
    </xdr:sp>
    <xdr:clientData/>
  </xdr:twoCellAnchor>
  <xdr:twoCellAnchor>
    <xdr:from>
      <xdr:col>1</xdr:col>
      <xdr:colOff>52916</xdr:colOff>
      <xdr:row>216</xdr:row>
      <xdr:rowOff>179915</xdr:rowOff>
    </xdr:from>
    <xdr:to>
      <xdr:col>1</xdr:col>
      <xdr:colOff>714374</xdr:colOff>
      <xdr:row>220</xdr:row>
      <xdr:rowOff>44976</xdr:rowOff>
    </xdr:to>
    <xdr:sp macro="" textlink="">
      <xdr:nvSpPr>
        <xdr:cNvPr id="272" name="Овал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/>
      </xdr:nvSpPr>
      <xdr:spPr>
        <a:xfrm>
          <a:off x="137583" y="32533165"/>
          <a:ext cx="661458" cy="584728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6</a:t>
          </a:r>
        </a:p>
      </xdr:txBody>
    </xdr:sp>
    <xdr:clientData/>
  </xdr:twoCellAnchor>
  <xdr:twoCellAnchor>
    <xdr:from>
      <xdr:col>1</xdr:col>
      <xdr:colOff>836082</xdr:colOff>
      <xdr:row>216</xdr:row>
      <xdr:rowOff>169334</xdr:rowOff>
    </xdr:from>
    <xdr:to>
      <xdr:col>5</xdr:col>
      <xdr:colOff>211666</xdr:colOff>
      <xdr:row>220</xdr:row>
      <xdr:rowOff>97895</xdr:rowOff>
    </xdr:to>
    <xdr:sp macro="" textlink="">
      <xdr:nvSpPr>
        <xdr:cNvPr id="273" name="Прямоугольник 272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/>
      </xdr:nvSpPr>
      <xdr:spPr>
        <a:xfrm>
          <a:off x="920749" y="32522584"/>
          <a:ext cx="3577167" cy="648228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отверстия</a:t>
          </a:r>
        </a:p>
        <a:p>
          <a:pPr algn="ctr"/>
          <a:r>
            <a:rPr lang="ru-RU" sz="1100" b="1">
              <a:solidFill>
                <a:srgbClr val="1A1A18"/>
              </a:solidFill>
            </a:rPr>
            <a:t>от правого бокового края панели</a:t>
          </a:r>
        </a:p>
      </xdr:txBody>
    </xdr:sp>
    <xdr:clientData/>
  </xdr:twoCellAnchor>
  <xdr:twoCellAnchor>
    <xdr:from>
      <xdr:col>10</xdr:col>
      <xdr:colOff>423335</xdr:colOff>
      <xdr:row>252</xdr:row>
      <xdr:rowOff>74085</xdr:rowOff>
    </xdr:from>
    <xdr:to>
      <xdr:col>10</xdr:col>
      <xdr:colOff>423335</xdr:colOff>
      <xdr:row>261</xdr:row>
      <xdr:rowOff>96259</xdr:rowOff>
    </xdr:to>
    <xdr:cxnSp macro="">
      <xdr:nvCxnSpPr>
        <xdr:cNvPr id="274" name="Прямая соединительная линия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CxnSpPr/>
      </xdr:nvCxnSpPr>
      <xdr:spPr>
        <a:xfrm flipH="1">
          <a:off x="8276168" y="38904335"/>
          <a:ext cx="0" cy="1641424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264584</xdr:colOff>
      <xdr:row>252</xdr:row>
      <xdr:rowOff>74087</xdr:rowOff>
    </xdr:from>
    <xdr:to>
      <xdr:col>12</xdr:col>
      <xdr:colOff>264584</xdr:colOff>
      <xdr:row>265</xdr:row>
      <xdr:rowOff>44983</xdr:rowOff>
    </xdr:to>
    <xdr:cxnSp macro="">
      <xdr:nvCxnSpPr>
        <xdr:cNvPr id="275" name="Прямая соединительная линия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CxnSpPr/>
      </xdr:nvCxnSpPr>
      <xdr:spPr>
        <a:xfrm>
          <a:off x="9027584" y="38904337"/>
          <a:ext cx="0" cy="2309813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105833</xdr:colOff>
      <xdr:row>239</xdr:row>
      <xdr:rowOff>116417</xdr:rowOff>
    </xdr:from>
    <xdr:to>
      <xdr:col>9</xdr:col>
      <xdr:colOff>105833</xdr:colOff>
      <xdr:row>258</xdr:row>
      <xdr:rowOff>137583</xdr:rowOff>
    </xdr:to>
    <xdr:cxnSp macro="">
      <xdr:nvCxnSpPr>
        <xdr:cNvPr id="276" name="Прямая соединительная линия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CxnSpPr/>
      </xdr:nvCxnSpPr>
      <xdr:spPr>
        <a:xfrm>
          <a:off x="7376583" y="36607750"/>
          <a:ext cx="0" cy="3439583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666750</xdr:colOff>
      <xdr:row>239</xdr:row>
      <xdr:rowOff>95251</xdr:rowOff>
    </xdr:from>
    <xdr:to>
      <xdr:col>9</xdr:col>
      <xdr:colOff>95251</xdr:colOff>
      <xdr:row>239</xdr:row>
      <xdr:rowOff>103189</xdr:rowOff>
    </xdr:to>
    <xdr:cxnSp macro="">
      <xdr:nvCxnSpPr>
        <xdr:cNvPr id="279" name="Прямая соединительная линия 278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CxnSpPr/>
      </xdr:nvCxnSpPr>
      <xdr:spPr>
        <a:xfrm flipV="1">
          <a:off x="7048500" y="36586584"/>
          <a:ext cx="317501" cy="7938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635000</xdr:colOff>
      <xdr:row>239</xdr:row>
      <xdr:rowOff>95250</xdr:rowOff>
    </xdr:from>
    <xdr:to>
      <xdr:col>8</xdr:col>
      <xdr:colOff>635000</xdr:colOff>
      <xdr:row>258</xdr:row>
      <xdr:rowOff>116416</xdr:rowOff>
    </xdr:to>
    <xdr:cxnSp macro="">
      <xdr:nvCxnSpPr>
        <xdr:cNvPr id="280" name="Прямая соединительная линия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CxnSpPr/>
      </xdr:nvCxnSpPr>
      <xdr:spPr>
        <a:xfrm>
          <a:off x="7016750" y="36586583"/>
          <a:ext cx="0" cy="3439583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666750</xdr:colOff>
      <xdr:row>258</xdr:row>
      <xdr:rowOff>126999</xdr:rowOff>
    </xdr:from>
    <xdr:to>
      <xdr:col>9</xdr:col>
      <xdr:colOff>95251</xdr:colOff>
      <xdr:row>258</xdr:row>
      <xdr:rowOff>134937</xdr:rowOff>
    </xdr:to>
    <xdr:cxnSp macro="">
      <xdr:nvCxnSpPr>
        <xdr:cNvPr id="281" name="Прямая соединительная линия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CxnSpPr/>
      </xdr:nvCxnSpPr>
      <xdr:spPr>
        <a:xfrm flipV="1">
          <a:off x="7048500" y="40036749"/>
          <a:ext cx="317501" cy="7938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114300</xdr:colOff>
      <xdr:row>258</xdr:row>
      <xdr:rowOff>158750</xdr:rowOff>
    </xdr:from>
    <xdr:to>
      <xdr:col>9</xdr:col>
      <xdr:colOff>114300</xdr:colOff>
      <xdr:row>270</xdr:row>
      <xdr:rowOff>165100</xdr:rowOff>
    </xdr:to>
    <xdr:cxnSp macro="">
      <xdr:nvCxnSpPr>
        <xdr:cNvPr id="282" name="Прямая соединительная линия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CxnSpPr/>
      </xdr:nvCxnSpPr>
      <xdr:spPr>
        <a:xfrm flipH="1">
          <a:off x="7378700" y="40741600"/>
          <a:ext cx="0" cy="221615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31751</xdr:colOff>
      <xdr:row>258</xdr:row>
      <xdr:rowOff>148167</xdr:rowOff>
    </xdr:from>
    <xdr:to>
      <xdr:col>9</xdr:col>
      <xdr:colOff>124200</xdr:colOff>
      <xdr:row>258</xdr:row>
      <xdr:rowOff>148167</xdr:rowOff>
    </xdr:to>
    <xdr:cxnSp macro="">
      <xdr:nvCxnSpPr>
        <xdr:cNvPr id="283" name="Прямая соединительная линия 282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CxnSpPr/>
      </xdr:nvCxnSpPr>
      <xdr:spPr>
        <a:xfrm>
          <a:off x="6032501" y="40057917"/>
          <a:ext cx="1362449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243416</xdr:colOff>
      <xdr:row>250</xdr:row>
      <xdr:rowOff>84667</xdr:rowOff>
    </xdr:from>
    <xdr:to>
      <xdr:col>9</xdr:col>
      <xdr:colOff>113614</xdr:colOff>
      <xdr:row>250</xdr:row>
      <xdr:rowOff>84667</xdr:rowOff>
    </xdr:to>
    <xdr:cxnSp macro="">
      <xdr:nvCxnSpPr>
        <xdr:cNvPr id="284" name="Прямая соединительная линия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CxnSpPr/>
      </xdr:nvCxnSpPr>
      <xdr:spPr>
        <a:xfrm>
          <a:off x="6625166" y="38555084"/>
          <a:ext cx="759198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670982</xdr:colOff>
      <xdr:row>246</xdr:row>
      <xdr:rowOff>42332</xdr:rowOff>
    </xdr:from>
    <xdr:to>
      <xdr:col>9</xdr:col>
      <xdr:colOff>92448</xdr:colOff>
      <xdr:row>246</xdr:row>
      <xdr:rowOff>42332</xdr:rowOff>
    </xdr:to>
    <xdr:cxnSp macro="">
      <xdr:nvCxnSpPr>
        <xdr:cNvPr id="285" name="Прямая соединительная линия 28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CxnSpPr/>
      </xdr:nvCxnSpPr>
      <xdr:spPr>
        <a:xfrm>
          <a:off x="5994399" y="37793082"/>
          <a:ext cx="1368799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455084</xdr:colOff>
      <xdr:row>249</xdr:row>
      <xdr:rowOff>95250</xdr:rowOff>
    </xdr:from>
    <xdr:to>
      <xdr:col>8</xdr:col>
      <xdr:colOff>455084</xdr:colOff>
      <xdr:row>259</xdr:row>
      <xdr:rowOff>84666</xdr:rowOff>
    </xdr:to>
    <xdr:cxnSp macro="">
      <xdr:nvCxnSpPr>
        <xdr:cNvPr id="286" name="Прямая соединительная линия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CxnSpPr/>
      </xdr:nvCxnSpPr>
      <xdr:spPr>
        <a:xfrm>
          <a:off x="6836834" y="38385750"/>
          <a:ext cx="0" cy="1788583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137583</xdr:colOff>
      <xdr:row>245</xdr:row>
      <xdr:rowOff>74083</xdr:rowOff>
    </xdr:from>
    <xdr:to>
      <xdr:col>7</xdr:col>
      <xdr:colOff>137584</xdr:colOff>
      <xdr:row>259</xdr:row>
      <xdr:rowOff>99452</xdr:rowOff>
    </xdr:to>
    <xdr:cxnSp macro="">
      <xdr:nvCxnSpPr>
        <xdr:cNvPr id="289" name="Прямая соединительная линия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CxnSpPr/>
      </xdr:nvCxnSpPr>
      <xdr:spPr>
        <a:xfrm>
          <a:off x="6138333" y="37644916"/>
          <a:ext cx="1" cy="2544203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44774</xdr:colOff>
      <xdr:row>261</xdr:row>
      <xdr:rowOff>9769</xdr:rowOff>
    </xdr:from>
    <xdr:to>
      <xdr:col>10</xdr:col>
      <xdr:colOff>508000</xdr:colOff>
      <xdr:row>261</xdr:row>
      <xdr:rowOff>10583</xdr:rowOff>
    </xdr:to>
    <xdr:cxnSp macro="">
      <xdr:nvCxnSpPr>
        <xdr:cNvPr id="291" name="Прямая соединительная линия 290">
          <a:extLst>
            <a:ext uri="{FF2B5EF4-FFF2-40B4-BE49-F238E27FC236}">
              <a16:creationId xmlns:a16="http://schemas.microsoft.com/office/drawing/2014/main" id="{00000000-0008-0000-0200-000023010000}"/>
            </a:ext>
          </a:extLst>
        </xdr:cNvPr>
        <xdr:cNvCxnSpPr/>
      </xdr:nvCxnSpPr>
      <xdr:spPr>
        <a:xfrm flipV="1">
          <a:off x="7308197" y="41323846"/>
          <a:ext cx="1039611" cy="814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44774</xdr:colOff>
      <xdr:row>264</xdr:row>
      <xdr:rowOff>74084</xdr:rowOff>
    </xdr:from>
    <xdr:to>
      <xdr:col>12</xdr:col>
      <xdr:colOff>346808</xdr:colOff>
      <xdr:row>264</xdr:row>
      <xdr:rowOff>74084</xdr:rowOff>
    </xdr:to>
    <xdr:cxnSp macro="">
      <xdr:nvCxnSpPr>
        <xdr:cNvPr id="292" name="Прямая соединительная линия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CxnSpPr/>
      </xdr:nvCxnSpPr>
      <xdr:spPr>
        <a:xfrm>
          <a:off x="7308197" y="41945007"/>
          <a:ext cx="1786957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338666</xdr:colOff>
      <xdr:row>252</xdr:row>
      <xdr:rowOff>63502</xdr:rowOff>
    </xdr:from>
    <xdr:to>
      <xdr:col>22</xdr:col>
      <xdr:colOff>338666</xdr:colOff>
      <xdr:row>268</xdr:row>
      <xdr:rowOff>139097</xdr:rowOff>
    </xdr:to>
    <xdr:cxnSp macro="">
      <xdr:nvCxnSpPr>
        <xdr:cNvPr id="293" name="Прямая соединительная линия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CxnSpPr/>
      </xdr:nvCxnSpPr>
      <xdr:spPr>
        <a:xfrm flipH="1">
          <a:off x="12826999" y="38893752"/>
          <a:ext cx="0" cy="2954262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439616</xdr:colOff>
      <xdr:row>252</xdr:row>
      <xdr:rowOff>63502</xdr:rowOff>
    </xdr:from>
    <xdr:to>
      <xdr:col>23</xdr:col>
      <xdr:colOff>439616</xdr:colOff>
      <xdr:row>270</xdr:row>
      <xdr:rowOff>170962</xdr:rowOff>
    </xdr:to>
    <xdr:cxnSp macro="">
      <xdr:nvCxnSpPr>
        <xdr:cNvPr id="294" name="Прямая соединительная линия 293"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CxnSpPr/>
      </xdr:nvCxnSpPr>
      <xdr:spPr>
        <a:xfrm flipH="1">
          <a:off x="13569462" y="39707040"/>
          <a:ext cx="0" cy="3448537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36631</xdr:colOff>
      <xdr:row>268</xdr:row>
      <xdr:rowOff>10584</xdr:rowOff>
    </xdr:from>
    <xdr:to>
      <xdr:col>22</xdr:col>
      <xdr:colOff>434730</xdr:colOff>
      <xdr:row>268</xdr:row>
      <xdr:rowOff>10584</xdr:rowOff>
    </xdr:to>
    <xdr:cxnSp macro="">
      <xdr:nvCxnSpPr>
        <xdr:cNvPr id="295" name="Прямая соединительная линия 294"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CxnSpPr/>
      </xdr:nvCxnSpPr>
      <xdr:spPr>
        <a:xfrm>
          <a:off x="7300054" y="42623969"/>
          <a:ext cx="5624638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45585</xdr:colOff>
      <xdr:row>270</xdr:row>
      <xdr:rowOff>83039</xdr:rowOff>
    </xdr:from>
    <xdr:to>
      <xdr:col>23</xdr:col>
      <xdr:colOff>527539</xdr:colOff>
      <xdr:row>270</xdr:row>
      <xdr:rowOff>83039</xdr:rowOff>
    </xdr:to>
    <xdr:cxnSp macro="">
      <xdr:nvCxnSpPr>
        <xdr:cNvPr id="296" name="Прямая соединительная линия 295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CxnSpPr/>
      </xdr:nvCxnSpPr>
      <xdr:spPr>
        <a:xfrm flipV="1">
          <a:off x="7309008" y="43067654"/>
          <a:ext cx="6348377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68385</xdr:colOff>
      <xdr:row>245</xdr:row>
      <xdr:rowOff>151423</xdr:rowOff>
    </xdr:from>
    <xdr:to>
      <xdr:col>7</xdr:col>
      <xdr:colOff>205859</xdr:colOff>
      <xdr:row>246</xdr:row>
      <xdr:rowOff>87041</xdr:rowOff>
    </xdr:to>
    <xdr:cxnSp macro="">
      <xdr:nvCxnSpPr>
        <xdr:cNvPr id="297" name="Прямая соединительная линия 296"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CxnSpPr/>
      </xdr:nvCxnSpPr>
      <xdr:spPr>
        <a:xfrm flipH="1" flipV="1">
          <a:off x="6061808" y="38495654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381000</xdr:colOff>
      <xdr:row>250</xdr:row>
      <xdr:rowOff>19538</xdr:rowOff>
    </xdr:from>
    <xdr:to>
      <xdr:col>8</xdr:col>
      <xdr:colOff>518474</xdr:colOff>
      <xdr:row>250</xdr:row>
      <xdr:rowOff>140771</xdr:rowOff>
    </xdr:to>
    <xdr:cxnSp macro="">
      <xdr:nvCxnSpPr>
        <xdr:cNvPr id="298" name="Прямая соединительная линия 297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CxnSpPr/>
      </xdr:nvCxnSpPr>
      <xdr:spPr>
        <a:xfrm flipH="1" flipV="1">
          <a:off x="6755423" y="39291846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73268</xdr:colOff>
      <xdr:row>258</xdr:row>
      <xdr:rowOff>83039</xdr:rowOff>
    </xdr:from>
    <xdr:to>
      <xdr:col>7</xdr:col>
      <xdr:colOff>210742</xdr:colOff>
      <xdr:row>259</xdr:row>
      <xdr:rowOff>18657</xdr:rowOff>
    </xdr:to>
    <xdr:cxnSp macro="">
      <xdr:nvCxnSpPr>
        <xdr:cNvPr id="299" name="Прямая соединительная линия 298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CxnSpPr/>
      </xdr:nvCxnSpPr>
      <xdr:spPr>
        <a:xfrm flipH="1" flipV="1">
          <a:off x="6066691" y="40840270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385885</xdr:colOff>
      <xdr:row>258</xdr:row>
      <xdr:rowOff>78154</xdr:rowOff>
    </xdr:from>
    <xdr:to>
      <xdr:col>8</xdr:col>
      <xdr:colOff>523359</xdr:colOff>
      <xdr:row>259</xdr:row>
      <xdr:rowOff>13772</xdr:rowOff>
    </xdr:to>
    <xdr:cxnSp macro="">
      <xdr:nvCxnSpPr>
        <xdr:cNvPr id="300" name="Прямая соединительная линия 299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CxnSpPr/>
      </xdr:nvCxnSpPr>
      <xdr:spPr>
        <a:xfrm flipH="1" flipV="1">
          <a:off x="6760308" y="40835385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58615</xdr:colOff>
      <xdr:row>260</xdr:row>
      <xdr:rowOff>131884</xdr:rowOff>
    </xdr:from>
    <xdr:to>
      <xdr:col>9</xdr:col>
      <xdr:colOff>196089</xdr:colOff>
      <xdr:row>261</xdr:row>
      <xdr:rowOff>67502</xdr:rowOff>
    </xdr:to>
    <xdr:cxnSp macro="">
      <xdr:nvCxnSpPr>
        <xdr:cNvPr id="301" name="Прямая соединительная линия 300">
          <a:extLst>
            <a:ext uri="{FF2B5EF4-FFF2-40B4-BE49-F238E27FC236}">
              <a16:creationId xmlns:a16="http://schemas.microsoft.com/office/drawing/2014/main" id="{00000000-0008-0000-0200-00002D010000}"/>
            </a:ext>
          </a:extLst>
        </xdr:cNvPr>
        <xdr:cNvCxnSpPr/>
      </xdr:nvCxnSpPr>
      <xdr:spPr>
        <a:xfrm flipH="1" flipV="1">
          <a:off x="7322038" y="41260346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356576</xdr:colOff>
      <xdr:row>260</xdr:row>
      <xdr:rowOff>127000</xdr:rowOff>
    </xdr:from>
    <xdr:to>
      <xdr:col>10</xdr:col>
      <xdr:colOff>494050</xdr:colOff>
      <xdr:row>261</xdr:row>
      <xdr:rowOff>62618</xdr:rowOff>
    </xdr:to>
    <xdr:cxnSp macro="">
      <xdr:nvCxnSpPr>
        <xdr:cNvPr id="303" name="Прямая соединительная линия 302"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CxnSpPr/>
      </xdr:nvCxnSpPr>
      <xdr:spPr>
        <a:xfrm flipH="1" flipV="1">
          <a:off x="8196384" y="41255462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58614</xdr:colOff>
      <xdr:row>264</xdr:row>
      <xdr:rowOff>9769</xdr:rowOff>
    </xdr:from>
    <xdr:to>
      <xdr:col>9</xdr:col>
      <xdr:colOff>196088</xdr:colOff>
      <xdr:row>264</xdr:row>
      <xdr:rowOff>131002</xdr:rowOff>
    </xdr:to>
    <xdr:cxnSp macro="">
      <xdr:nvCxnSpPr>
        <xdr:cNvPr id="304" name="Прямая соединительная линия 303">
          <a:extLst>
            <a:ext uri="{FF2B5EF4-FFF2-40B4-BE49-F238E27FC236}">
              <a16:creationId xmlns:a16="http://schemas.microsoft.com/office/drawing/2014/main" id="{00000000-0008-0000-0200-000030010000}"/>
            </a:ext>
          </a:extLst>
        </xdr:cNvPr>
        <xdr:cNvCxnSpPr/>
      </xdr:nvCxnSpPr>
      <xdr:spPr>
        <a:xfrm flipH="1" flipV="1">
          <a:off x="7322037" y="41880692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195385</xdr:colOff>
      <xdr:row>264</xdr:row>
      <xdr:rowOff>4885</xdr:rowOff>
    </xdr:from>
    <xdr:to>
      <xdr:col>12</xdr:col>
      <xdr:colOff>332859</xdr:colOff>
      <xdr:row>264</xdr:row>
      <xdr:rowOff>126118</xdr:rowOff>
    </xdr:to>
    <xdr:cxnSp macro="">
      <xdr:nvCxnSpPr>
        <xdr:cNvPr id="306" name="Прямая соединительная линия 305">
          <a:extLst>
            <a:ext uri="{FF2B5EF4-FFF2-40B4-BE49-F238E27FC236}">
              <a16:creationId xmlns:a16="http://schemas.microsoft.com/office/drawing/2014/main" id="{00000000-0008-0000-0200-000032010000}"/>
            </a:ext>
          </a:extLst>
        </xdr:cNvPr>
        <xdr:cNvCxnSpPr/>
      </xdr:nvCxnSpPr>
      <xdr:spPr>
        <a:xfrm flipH="1" flipV="1">
          <a:off x="8943731" y="41875808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53731</xdr:colOff>
      <xdr:row>267</xdr:row>
      <xdr:rowOff>136769</xdr:rowOff>
    </xdr:from>
    <xdr:to>
      <xdr:col>9</xdr:col>
      <xdr:colOff>191205</xdr:colOff>
      <xdr:row>268</xdr:row>
      <xdr:rowOff>72386</xdr:rowOff>
    </xdr:to>
    <xdr:cxnSp macro="">
      <xdr:nvCxnSpPr>
        <xdr:cNvPr id="307" name="Прямая соединительная линия 306">
          <a:extLst>
            <a:ext uri="{FF2B5EF4-FFF2-40B4-BE49-F238E27FC236}">
              <a16:creationId xmlns:a16="http://schemas.microsoft.com/office/drawing/2014/main" id="{00000000-0008-0000-0200-000033010000}"/>
            </a:ext>
          </a:extLst>
        </xdr:cNvPr>
        <xdr:cNvCxnSpPr/>
      </xdr:nvCxnSpPr>
      <xdr:spPr>
        <a:xfrm flipH="1" flipV="1">
          <a:off x="7317154" y="42564538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48846</xdr:colOff>
      <xdr:row>270</xdr:row>
      <xdr:rowOff>24424</xdr:rowOff>
    </xdr:from>
    <xdr:to>
      <xdr:col>9</xdr:col>
      <xdr:colOff>186320</xdr:colOff>
      <xdr:row>270</xdr:row>
      <xdr:rowOff>145657</xdr:rowOff>
    </xdr:to>
    <xdr:cxnSp macro="">
      <xdr:nvCxnSpPr>
        <xdr:cNvPr id="308" name="Прямая соединительная линия 307">
          <a:extLst>
            <a:ext uri="{FF2B5EF4-FFF2-40B4-BE49-F238E27FC236}">
              <a16:creationId xmlns:a16="http://schemas.microsoft.com/office/drawing/2014/main" id="{00000000-0008-0000-0200-000034010000}"/>
            </a:ext>
          </a:extLst>
        </xdr:cNvPr>
        <xdr:cNvCxnSpPr/>
      </xdr:nvCxnSpPr>
      <xdr:spPr>
        <a:xfrm flipH="1" flipV="1">
          <a:off x="7312269" y="43009039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268653</xdr:colOff>
      <xdr:row>267</xdr:row>
      <xdr:rowOff>122115</xdr:rowOff>
    </xdr:from>
    <xdr:to>
      <xdr:col>22</xdr:col>
      <xdr:colOff>406127</xdr:colOff>
      <xdr:row>268</xdr:row>
      <xdr:rowOff>57732</xdr:rowOff>
    </xdr:to>
    <xdr:cxnSp macro="">
      <xdr:nvCxnSpPr>
        <xdr:cNvPr id="311" name="Прямая соединительная линия 310">
          <a:extLst>
            <a:ext uri="{FF2B5EF4-FFF2-40B4-BE49-F238E27FC236}">
              <a16:creationId xmlns:a16="http://schemas.microsoft.com/office/drawing/2014/main" id="{00000000-0008-0000-0200-000037010000}"/>
            </a:ext>
          </a:extLst>
        </xdr:cNvPr>
        <xdr:cNvCxnSpPr/>
      </xdr:nvCxnSpPr>
      <xdr:spPr>
        <a:xfrm flipH="1" flipV="1">
          <a:off x="12758615" y="42549884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366346</xdr:colOff>
      <xdr:row>270</xdr:row>
      <xdr:rowOff>19539</xdr:rowOff>
    </xdr:from>
    <xdr:to>
      <xdr:col>23</xdr:col>
      <xdr:colOff>503820</xdr:colOff>
      <xdr:row>270</xdr:row>
      <xdr:rowOff>140772</xdr:rowOff>
    </xdr:to>
    <xdr:cxnSp macro="">
      <xdr:nvCxnSpPr>
        <xdr:cNvPr id="312" name="Прямая соединительная линия 311">
          <a:extLst>
            <a:ext uri="{FF2B5EF4-FFF2-40B4-BE49-F238E27FC236}">
              <a16:creationId xmlns:a16="http://schemas.microsoft.com/office/drawing/2014/main" id="{00000000-0008-0000-0200-000038010000}"/>
            </a:ext>
          </a:extLst>
        </xdr:cNvPr>
        <xdr:cNvCxnSpPr/>
      </xdr:nvCxnSpPr>
      <xdr:spPr>
        <a:xfrm flipH="1" flipV="1">
          <a:off x="13496192" y="43004154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285750</xdr:colOff>
      <xdr:row>253</xdr:row>
      <xdr:rowOff>74083</xdr:rowOff>
    </xdr:from>
    <xdr:to>
      <xdr:col>8</xdr:col>
      <xdr:colOff>388217</xdr:colOff>
      <xdr:row>255</xdr:row>
      <xdr:rowOff>158029</xdr:rowOff>
    </xdr:to>
    <xdr:sp macro="" textlink="">
      <xdr:nvSpPr>
        <xdr:cNvPr id="315" name="Овал 314">
          <a:extLst>
            <a:ext uri="{FF2B5EF4-FFF2-40B4-BE49-F238E27FC236}">
              <a16:creationId xmlns:a16="http://schemas.microsoft.com/office/drawing/2014/main" id="{00000000-0008-0000-0200-00003B010000}"/>
            </a:ext>
          </a:extLst>
        </xdr:cNvPr>
        <xdr:cNvSpPr/>
      </xdr:nvSpPr>
      <xdr:spPr>
        <a:xfrm>
          <a:off x="6286500" y="39084250"/>
          <a:ext cx="483467" cy="443779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</a:t>
          </a:r>
        </a:p>
      </xdr:txBody>
    </xdr:sp>
    <xdr:clientData/>
  </xdr:twoCellAnchor>
  <xdr:twoCellAnchor>
    <xdr:from>
      <xdr:col>6</xdr:col>
      <xdr:colOff>190500</xdr:colOff>
      <xdr:row>251</xdr:row>
      <xdr:rowOff>63500</xdr:rowOff>
    </xdr:from>
    <xdr:to>
      <xdr:col>6</xdr:col>
      <xdr:colOff>676613</xdr:colOff>
      <xdr:row>253</xdr:row>
      <xdr:rowOff>147444</xdr:rowOff>
    </xdr:to>
    <xdr:sp macro="" textlink="">
      <xdr:nvSpPr>
        <xdr:cNvPr id="316" name="Овал 315">
          <a:extLst>
            <a:ext uri="{FF2B5EF4-FFF2-40B4-BE49-F238E27FC236}">
              <a16:creationId xmlns:a16="http://schemas.microsoft.com/office/drawing/2014/main" id="{00000000-0008-0000-0200-00003C010000}"/>
            </a:ext>
          </a:extLst>
        </xdr:cNvPr>
        <xdr:cNvSpPr/>
      </xdr:nvSpPr>
      <xdr:spPr>
        <a:xfrm>
          <a:off x="5513917" y="38713833"/>
          <a:ext cx="48611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2</a:t>
          </a:r>
        </a:p>
      </xdr:txBody>
    </xdr:sp>
    <xdr:clientData/>
  </xdr:twoCellAnchor>
  <xdr:twoCellAnchor>
    <xdr:from>
      <xdr:col>9</xdr:col>
      <xdr:colOff>338667</xdr:colOff>
      <xdr:row>261</xdr:row>
      <xdr:rowOff>95250</xdr:rowOff>
    </xdr:from>
    <xdr:to>
      <xdr:col>10</xdr:col>
      <xdr:colOff>236649</xdr:colOff>
      <xdr:row>264</xdr:row>
      <xdr:rowOff>790</xdr:rowOff>
    </xdr:to>
    <xdr:sp macro="" textlink="">
      <xdr:nvSpPr>
        <xdr:cNvPr id="317" name="Овал 316">
          <a:extLst>
            <a:ext uri="{FF2B5EF4-FFF2-40B4-BE49-F238E27FC236}">
              <a16:creationId xmlns:a16="http://schemas.microsoft.com/office/drawing/2014/main" id="{00000000-0008-0000-0200-00003D010000}"/>
            </a:ext>
          </a:extLst>
        </xdr:cNvPr>
        <xdr:cNvSpPr/>
      </xdr:nvSpPr>
      <xdr:spPr>
        <a:xfrm>
          <a:off x="7609417" y="40544750"/>
          <a:ext cx="480065" cy="445290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7</a:t>
          </a:r>
        </a:p>
      </xdr:txBody>
    </xdr:sp>
    <xdr:clientData/>
  </xdr:twoCellAnchor>
  <xdr:twoCellAnchor>
    <xdr:from>
      <xdr:col>10</xdr:col>
      <xdr:colOff>116417</xdr:colOff>
      <xdr:row>264</xdr:row>
      <xdr:rowOff>127000</xdr:rowOff>
    </xdr:from>
    <xdr:to>
      <xdr:col>10</xdr:col>
      <xdr:colOff>602531</xdr:colOff>
      <xdr:row>267</xdr:row>
      <xdr:rowOff>27728</xdr:rowOff>
    </xdr:to>
    <xdr:sp macro="" textlink="">
      <xdr:nvSpPr>
        <xdr:cNvPr id="318" name="Овал 317">
          <a:extLst>
            <a:ext uri="{FF2B5EF4-FFF2-40B4-BE49-F238E27FC236}">
              <a16:creationId xmlns:a16="http://schemas.microsoft.com/office/drawing/2014/main" id="{00000000-0008-0000-0200-00003E010000}"/>
            </a:ext>
          </a:extLst>
        </xdr:cNvPr>
        <xdr:cNvSpPr/>
      </xdr:nvSpPr>
      <xdr:spPr>
        <a:xfrm>
          <a:off x="7969250" y="41116250"/>
          <a:ext cx="486114" cy="4404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8</a:t>
          </a:r>
        </a:p>
      </xdr:txBody>
    </xdr:sp>
    <xdr:clientData/>
  </xdr:twoCellAnchor>
  <xdr:twoCellAnchor>
    <xdr:from>
      <xdr:col>15</xdr:col>
      <xdr:colOff>31750</xdr:colOff>
      <xdr:row>265</xdr:row>
      <xdr:rowOff>-1</xdr:rowOff>
    </xdr:from>
    <xdr:to>
      <xdr:col>16</xdr:col>
      <xdr:colOff>150975</xdr:colOff>
      <xdr:row>267</xdr:row>
      <xdr:rowOff>80644</xdr:rowOff>
    </xdr:to>
    <xdr:sp macro="" textlink="">
      <xdr:nvSpPr>
        <xdr:cNvPr id="319" name="Овал 318">
          <a:extLst>
            <a:ext uri="{FF2B5EF4-FFF2-40B4-BE49-F238E27FC236}">
              <a16:creationId xmlns:a16="http://schemas.microsoft.com/office/drawing/2014/main" id="{00000000-0008-0000-0200-00003F010000}"/>
            </a:ext>
          </a:extLst>
        </xdr:cNvPr>
        <xdr:cNvSpPr/>
      </xdr:nvSpPr>
      <xdr:spPr>
        <a:xfrm>
          <a:off x="9874250" y="41169166"/>
          <a:ext cx="479058" cy="4404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9</a:t>
          </a:r>
        </a:p>
      </xdr:txBody>
    </xdr:sp>
    <xdr:clientData/>
  </xdr:twoCellAnchor>
  <xdr:twoCellAnchor>
    <xdr:from>
      <xdr:col>15</xdr:col>
      <xdr:colOff>42333</xdr:colOff>
      <xdr:row>270</xdr:row>
      <xdr:rowOff>169333</xdr:rowOff>
    </xdr:from>
    <xdr:to>
      <xdr:col>16</xdr:col>
      <xdr:colOff>163675</xdr:colOff>
      <xdr:row>273</xdr:row>
      <xdr:rowOff>68474</xdr:rowOff>
    </xdr:to>
    <xdr:sp macro="" textlink="">
      <xdr:nvSpPr>
        <xdr:cNvPr id="320" name="Овал 319">
          <a:extLst>
            <a:ext uri="{FF2B5EF4-FFF2-40B4-BE49-F238E27FC236}">
              <a16:creationId xmlns:a16="http://schemas.microsoft.com/office/drawing/2014/main" id="{00000000-0008-0000-0200-000040010000}"/>
            </a:ext>
          </a:extLst>
        </xdr:cNvPr>
        <xdr:cNvSpPr/>
      </xdr:nvSpPr>
      <xdr:spPr>
        <a:xfrm>
          <a:off x="9884833" y="42238083"/>
          <a:ext cx="481175" cy="438891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10</a:t>
          </a:r>
        </a:p>
      </xdr:txBody>
    </xdr:sp>
    <xdr:clientData/>
  </xdr:twoCellAnchor>
  <xdr:twoCellAnchor>
    <xdr:from>
      <xdr:col>25</xdr:col>
      <xdr:colOff>300569</xdr:colOff>
      <xdr:row>55</xdr:row>
      <xdr:rowOff>0</xdr:rowOff>
    </xdr:from>
    <xdr:to>
      <xdr:col>28</xdr:col>
      <xdr:colOff>582086</xdr:colOff>
      <xdr:row>56</xdr:row>
      <xdr:rowOff>247649</xdr:rowOff>
    </xdr:to>
    <xdr:sp macro="" textlink="">
      <xdr:nvSpPr>
        <xdr:cNvPr id="321" name="Прямоугольник 32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200-000041010000}"/>
            </a:ext>
          </a:extLst>
        </xdr:cNvPr>
        <xdr:cNvSpPr/>
      </xdr:nvSpPr>
      <xdr:spPr>
        <a:xfrm>
          <a:off x="14725652" y="9186333"/>
          <a:ext cx="2218267" cy="57573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>
              <a:solidFill>
                <a:srgbClr val="1A1A18"/>
              </a:solidFill>
            </a:rPr>
            <a:t>Обозначения на чертеже высота Н77 мм</a:t>
          </a:r>
        </a:p>
      </xdr:txBody>
    </xdr:sp>
    <xdr:clientData/>
  </xdr:twoCellAnchor>
  <xdr:twoCellAnchor>
    <xdr:from>
      <xdr:col>29</xdr:col>
      <xdr:colOff>0</xdr:colOff>
      <xdr:row>54</xdr:row>
      <xdr:rowOff>317500</xdr:rowOff>
    </xdr:from>
    <xdr:to>
      <xdr:col>31</xdr:col>
      <xdr:colOff>529167</xdr:colOff>
      <xdr:row>56</xdr:row>
      <xdr:rowOff>243416</xdr:rowOff>
    </xdr:to>
    <xdr:sp macro="" textlink="">
      <xdr:nvSpPr>
        <xdr:cNvPr id="323" name="Прямоугольник 3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43010000}"/>
            </a:ext>
          </a:extLst>
        </xdr:cNvPr>
        <xdr:cNvSpPr/>
      </xdr:nvSpPr>
      <xdr:spPr>
        <a:xfrm>
          <a:off x="17007417" y="9175750"/>
          <a:ext cx="2211917" cy="58208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>
              <a:solidFill>
                <a:srgbClr val="1A1A18"/>
              </a:solidFill>
            </a:rPr>
            <a:t>Обозначения на чертеже высота Н101 мм</a:t>
          </a:r>
        </a:p>
      </xdr:txBody>
    </xdr:sp>
    <xdr:clientData/>
  </xdr:twoCellAnchor>
  <xdr:twoCellAnchor>
    <xdr:from>
      <xdr:col>25</xdr:col>
      <xdr:colOff>306918</xdr:colOff>
      <xdr:row>57</xdr:row>
      <xdr:rowOff>1</xdr:rowOff>
    </xdr:from>
    <xdr:to>
      <xdr:col>28</xdr:col>
      <xdr:colOff>582085</xdr:colOff>
      <xdr:row>58</xdr:row>
      <xdr:rowOff>254001</xdr:rowOff>
    </xdr:to>
    <xdr:sp macro="" textlink="">
      <xdr:nvSpPr>
        <xdr:cNvPr id="324" name="Прямоугольник 3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200-000044010000}"/>
            </a:ext>
          </a:extLst>
        </xdr:cNvPr>
        <xdr:cNvSpPr/>
      </xdr:nvSpPr>
      <xdr:spPr>
        <a:xfrm>
          <a:off x="14732001" y="9842501"/>
          <a:ext cx="2211917" cy="58208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>
              <a:solidFill>
                <a:srgbClr val="1A1A18"/>
              </a:solidFill>
            </a:rPr>
            <a:t>Обозначения на чертеже высота Н139 мм</a:t>
          </a:r>
        </a:p>
      </xdr:txBody>
    </xdr:sp>
    <xdr:clientData/>
  </xdr:twoCellAnchor>
  <xdr:twoCellAnchor>
    <xdr:from>
      <xdr:col>29</xdr:col>
      <xdr:colOff>10583</xdr:colOff>
      <xdr:row>56</xdr:row>
      <xdr:rowOff>328082</xdr:rowOff>
    </xdr:from>
    <xdr:to>
      <xdr:col>31</xdr:col>
      <xdr:colOff>539750</xdr:colOff>
      <xdr:row>58</xdr:row>
      <xdr:rowOff>253999</xdr:rowOff>
    </xdr:to>
    <xdr:sp macro="" textlink="">
      <xdr:nvSpPr>
        <xdr:cNvPr id="325" name="Прямоугольник 32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45010000}"/>
            </a:ext>
          </a:extLst>
        </xdr:cNvPr>
        <xdr:cNvSpPr/>
      </xdr:nvSpPr>
      <xdr:spPr>
        <a:xfrm>
          <a:off x="17018000" y="9842499"/>
          <a:ext cx="2211917" cy="58208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>
              <a:solidFill>
                <a:srgbClr val="1A1A18"/>
              </a:solidFill>
            </a:rPr>
            <a:t>Обозначения на чертеже высота Н187 мм</a:t>
          </a:r>
        </a:p>
      </xdr:txBody>
    </xdr:sp>
    <xdr:clientData/>
  </xdr:twoCellAnchor>
  <xdr:twoCellAnchor>
    <xdr:from>
      <xdr:col>27</xdr:col>
      <xdr:colOff>179916</xdr:colOff>
      <xdr:row>59</xdr:row>
      <xdr:rowOff>0</xdr:rowOff>
    </xdr:from>
    <xdr:to>
      <xdr:col>30</xdr:col>
      <xdr:colOff>455083</xdr:colOff>
      <xdr:row>60</xdr:row>
      <xdr:rowOff>254000</xdr:rowOff>
    </xdr:to>
    <xdr:sp macro="" textlink="">
      <xdr:nvSpPr>
        <xdr:cNvPr id="326" name="Прямоугольник 32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200-000046010000}"/>
            </a:ext>
          </a:extLst>
        </xdr:cNvPr>
        <xdr:cNvSpPr/>
      </xdr:nvSpPr>
      <xdr:spPr>
        <a:xfrm>
          <a:off x="15896166" y="10498667"/>
          <a:ext cx="2211917" cy="58208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>
              <a:solidFill>
                <a:srgbClr val="1A1A18"/>
              </a:solidFill>
            </a:rPr>
            <a:t>Обозначения на чертеже высота Н251 мм</a:t>
          </a:r>
        </a:p>
      </xdr:txBody>
    </xdr:sp>
    <xdr:clientData/>
  </xdr:twoCellAnchor>
  <xdr:twoCellAnchor>
    <xdr:from>
      <xdr:col>1</xdr:col>
      <xdr:colOff>10583</xdr:colOff>
      <xdr:row>241</xdr:row>
      <xdr:rowOff>42333</xdr:rowOff>
    </xdr:from>
    <xdr:to>
      <xdr:col>1</xdr:col>
      <xdr:colOff>672041</xdr:colOff>
      <xdr:row>244</xdr:row>
      <xdr:rowOff>87311</xdr:rowOff>
    </xdr:to>
    <xdr:sp macro="" textlink="">
      <xdr:nvSpPr>
        <xdr:cNvPr id="327" name="Овал 326">
          <a:extLst>
            <a:ext uri="{FF2B5EF4-FFF2-40B4-BE49-F238E27FC236}">
              <a16:creationId xmlns:a16="http://schemas.microsoft.com/office/drawing/2014/main" id="{00000000-0008-0000-0200-000047010000}"/>
            </a:ext>
          </a:extLst>
        </xdr:cNvPr>
        <xdr:cNvSpPr/>
      </xdr:nvSpPr>
      <xdr:spPr>
        <a:xfrm>
          <a:off x="95250" y="36893500"/>
          <a:ext cx="661458" cy="584728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7</a:t>
          </a:r>
        </a:p>
      </xdr:txBody>
    </xdr:sp>
    <xdr:clientData/>
  </xdr:twoCellAnchor>
  <xdr:twoCellAnchor>
    <xdr:from>
      <xdr:col>1</xdr:col>
      <xdr:colOff>762000</xdr:colOff>
      <xdr:row>241</xdr:row>
      <xdr:rowOff>21166</xdr:rowOff>
    </xdr:from>
    <xdr:to>
      <xdr:col>5</xdr:col>
      <xdr:colOff>137584</xdr:colOff>
      <xdr:row>244</xdr:row>
      <xdr:rowOff>128132</xdr:rowOff>
    </xdr:to>
    <xdr:sp macro="" textlink="">
      <xdr:nvSpPr>
        <xdr:cNvPr id="328" name="Прямоугольник 327">
          <a:extLst>
            <a:ext uri="{FF2B5EF4-FFF2-40B4-BE49-F238E27FC236}">
              <a16:creationId xmlns:a16="http://schemas.microsoft.com/office/drawing/2014/main" id="{00000000-0008-0000-0200-000048010000}"/>
            </a:ext>
          </a:extLst>
        </xdr:cNvPr>
        <xdr:cNvSpPr/>
      </xdr:nvSpPr>
      <xdr:spPr>
        <a:xfrm>
          <a:off x="846667" y="36872333"/>
          <a:ext cx="3577167" cy="64671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для сверления </a:t>
          </a:r>
          <a:r>
            <a:rPr lang="en-US" sz="1100" b="1">
              <a:solidFill>
                <a:srgbClr val="1A1A18"/>
              </a:solidFill>
            </a:rPr>
            <a:t>Actro/Quadro </a:t>
          </a:r>
        </a:p>
        <a:p>
          <a:pPr algn="ctr"/>
          <a:r>
            <a:rPr lang="ru-RU" sz="1100" b="1">
              <a:solidFill>
                <a:srgbClr val="1A1A18"/>
              </a:solidFill>
            </a:rPr>
            <a:t>от переднего края</a:t>
          </a:r>
          <a:r>
            <a:rPr lang="ru-RU" sz="1100" b="1" baseline="0">
              <a:solidFill>
                <a:srgbClr val="1A1A18"/>
              </a:solidFill>
            </a:rPr>
            <a:t> "Отверстие №1"</a:t>
          </a:r>
          <a:endParaRPr lang="ru-RU" sz="1100" b="1">
            <a:solidFill>
              <a:srgbClr val="1A1A18"/>
            </a:solidFill>
          </a:endParaRPr>
        </a:p>
      </xdr:txBody>
    </xdr:sp>
    <xdr:clientData/>
  </xdr:twoCellAnchor>
  <xdr:twoCellAnchor>
    <xdr:from>
      <xdr:col>1</xdr:col>
      <xdr:colOff>0</xdr:colOff>
      <xdr:row>245</xdr:row>
      <xdr:rowOff>105831</xdr:rowOff>
    </xdr:from>
    <xdr:to>
      <xdr:col>1</xdr:col>
      <xdr:colOff>661458</xdr:colOff>
      <xdr:row>248</xdr:row>
      <xdr:rowOff>152824</xdr:rowOff>
    </xdr:to>
    <xdr:sp macro="" textlink="">
      <xdr:nvSpPr>
        <xdr:cNvPr id="329" name="Овал 328">
          <a:extLst>
            <a:ext uri="{FF2B5EF4-FFF2-40B4-BE49-F238E27FC236}">
              <a16:creationId xmlns:a16="http://schemas.microsoft.com/office/drawing/2014/main" id="{00000000-0008-0000-0200-000049010000}"/>
            </a:ext>
          </a:extLst>
        </xdr:cNvPr>
        <xdr:cNvSpPr/>
      </xdr:nvSpPr>
      <xdr:spPr>
        <a:xfrm>
          <a:off x="84667" y="37676664"/>
          <a:ext cx="661458" cy="586743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8</a:t>
          </a:r>
        </a:p>
      </xdr:txBody>
    </xdr:sp>
    <xdr:clientData/>
  </xdr:twoCellAnchor>
  <xdr:twoCellAnchor>
    <xdr:from>
      <xdr:col>1</xdr:col>
      <xdr:colOff>740833</xdr:colOff>
      <xdr:row>245</xdr:row>
      <xdr:rowOff>105834</xdr:rowOff>
    </xdr:from>
    <xdr:to>
      <xdr:col>5</xdr:col>
      <xdr:colOff>116417</xdr:colOff>
      <xdr:row>249</xdr:row>
      <xdr:rowOff>34395</xdr:rowOff>
    </xdr:to>
    <xdr:sp macro="" textlink="">
      <xdr:nvSpPr>
        <xdr:cNvPr id="330" name="Прямоугольник 329">
          <a:extLst>
            <a:ext uri="{FF2B5EF4-FFF2-40B4-BE49-F238E27FC236}">
              <a16:creationId xmlns:a16="http://schemas.microsoft.com/office/drawing/2014/main" id="{00000000-0008-0000-0200-00004A010000}"/>
            </a:ext>
          </a:extLst>
        </xdr:cNvPr>
        <xdr:cNvSpPr/>
      </xdr:nvSpPr>
      <xdr:spPr>
        <a:xfrm>
          <a:off x="825500" y="37676667"/>
          <a:ext cx="3577167" cy="648228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для сверления </a:t>
          </a:r>
          <a:r>
            <a:rPr lang="en-US" sz="1100" b="1">
              <a:solidFill>
                <a:srgbClr val="1A1A18"/>
              </a:solidFill>
            </a:rPr>
            <a:t>Actro/Quadro </a:t>
          </a:r>
        </a:p>
        <a:p>
          <a:pPr algn="ctr"/>
          <a:r>
            <a:rPr lang="ru-RU" sz="1100" b="1">
              <a:solidFill>
                <a:srgbClr val="1A1A18"/>
              </a:solidFill>
            </a:rPr>
            <a:t>от переднего края "Отверстие</a:t>
          </a:r>
          <a:r>
            <a:rPr lang="ru-RU" sz="1100" b="1" baseline="0">
              <a:solidFill>
                <a:srgbClr val="1A1A18"/>
              </a:solidFill>
            </a:rPr>
            <a:t> №2"</a:t>
          </a:r>
          <a:endParaRPr lang="ru-RU" sz="1100" b="1">
            <a:solidFill>
              <a:srgbClr val="1A1A18"/>
            </a:solidFill>
          </a:endParaRPr>
        </a:p>
      </xdr:txBody>
    </xdr:sp>
    <xdr:clientData/>
  </xdr:twoCellAnchor>
  <xdr:twoCellAnchor>
    <xdr:from>
      <xdr:col>1</xdr:col>
      <xdr:colOff>10583</xdr:colOff>
      <xdr:row>250</xdr:row>
      <xdr:rowOff>52917</xdr:rowOff>
    </xdr:from>
    <xdr:to>
      <xdr:col>1</xdr:col>
      <xdr:colOff>672041</xdr:colOff>
      <xdr:row>253</xdr:row>
      <xdr:rowOff>99911</xdr:rowOff>
    </xdr:to>
    <xdr:sp macro="" textlink="">
      <xdr:nvSpPr>
        <xdr:cNvPr id="331" name="Овал 330">
          <a:extLst>
            <a:ext uri="{FF2B5EF4-FFF2-40B4-BE49-F238E27FC236}">
              <a16:creationId xmlns:a16="http://schemas.microsoft.com/office/drawing/2014/main" id="{00000000-0008-0000-0200-00004B010000}"/>
            </a:ext>
          </a:extLst>
        </xdr:cNvPr>
        <xdr:cNvSpPr/>
      </xdr:nvSpPr>
      <xdr:spPr>
        <a:xfrm>
          <a:off x="95250" y="38523334"/>
          <a:ext cx="661458" cy="586744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9</a:t>
          </a:r>
        </a:p>
      </xdr:txBody>
    </xdr:sp>
    <xdr:clientData/>
  </xdr:twoCellAnchor>
  <xdr:twoCellAnchor>
    <xdr:from>
      <xdr:col>1</xdr:col>
      <xdr:colOff>740833</xdr:colOff>
      <xdr:row>250</xdr:row>
      <xdr:rowOff>21166</xdr:rowOff>
    </xdr:from>
    <xdr:to>
      <xdr:col>5</xdr:col>
      <xdr:colOff>116417</xdr:colOff>
      <xdr:row>253</xdr:row>
      <xdr:rowOff>129645</xdr:rowOff>
    </xdr:to>
    <xdr:sp macro="" textlink="">
      <xdr:nvSpPr>
        <xdr:cNvPr id="332" name="Прямоугольник 331">
          <a:extLst>
            <a:ext uri="{FF2B5EF4-FFF2-40B4-BE49-F238E27FC236}">
              <a16:creationId xmlns:a16="http://schemas.microsoft.com/office/drawing/2014/main" id="{00000000-0008-0000-0200-00004C010000}"/>
            </a:ext>
          </a:extLst>
        </xdr:cNvPr>
        <xdr:cNvSpPr/>
      </xdr:nvSpPr>
      <xdr:spPr>
        <a:xfrm>
          <a:off x="825500" y="38491583"/>
          <a:ext cx="3577167" cy="648229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для сверления </a:t>
          </a:r>
          <a:r>
            <a:rPr lang="en-US" sz="1100" b="1">
              <a:solidFill>
                <a:srgbClr val="1A1A18"/>
              </a:solidFill>
            </a:rPr>
            <a:t>Actro/Quadro </a:t>
          </a:r>
        </a:p>
        <a:p>
          <a:pPr algn="ctr"/>
          <a:r>
            <a:rPr lang="ru-RU" sz="1100" b="1">
              <a:solidFill>
                <a:srgbClr val="1A1A18"/>
              </a:solidFill>
            </a:rPr>
            <a:t>от переднего края "Отверстие</a:t>
          </a:r>
          <a:r>
            <a:rPr lang="ru-RU" sz="1100" b="1" baseline="0">
              <a:solidFill>
                <a:srgbClr val="1A1A18"/>
              </a:solidFill>
            </a:rPr>
            <a:t> №3"</a:t>
          </a:r>
          <a:endParaRPr lang="ru-RU" sz="1100" b="1">
            <a:solidFill>
              <a:srgbClr val="1A1A18"/>
            </a:solidFill>
          </a:endParaRPr>
        </a:p>
      </xdr:txBody>
    </xdr:sp>
    <xdr:clientData/>
  </xdr:twoCellAnchor>
  <xdr:twoCellAnchor>
    <xdr:from>
      <xdr:col>1</xdr:col>
      <xdr:colOff>21167</xdr:colOff>
      <xdr:row>254</xdr:row>
      <xdr:rowOff>169336</xdr:rowOff>
    </xdr:from>
    <xdr:to>
      <xdr:col>1</xdr:col>
      <xdr:colOff>682625</xdr:colOff>
      <xdr:row>258</xdr:row>
      <xdr:rowOff>36413</xdr:rowOff>
    </xdr:to>
    <xdr:sp macro="" textlink="">
      <xdr:nvSpPr>
        <xdr:cNvPr id="333" name="Овал 332">
          <a:extLst>
            <a:ext uri="{FF2B5EF4-FFF2-40B4-BE49-F238E27FC236}">
              <a16:creationId xmlns:a16="http://schemas.microsoft.com/office/drawing/2014/main" id="{00000000-0008-0000-0200-00004D010000}"/>
            </a:ext>
          </a:extLst>
        </xdr:cNvPr>
        <xdr:cNvSpPr/>
      </xdr:nvSpPr>
      <xdr:spPr>
        <a:xfrm>
          <a:off x="105834" y="39359419"/>
          <a:ext cx="661458" cy="586744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10</a:t>
          </a:r>
        </a:p>
      </xdr:txBody>
    </xdr:sp>
    <xdr:clientData/>
  </xdr:twoCellAnchor>
  <xdr:twoCellAnchor>
    <xdr:from>
      <xdr:col>1</xdr:col>
      <xdr:colOff>751417</xdr:colOff>
      <xdr:row>254</xdr:row>
      <xdr:rowOff>127000</xdr:rowOff>
    </xdr:from>
    <xdr:to>
      <xdr:col>5</xdr:col>
      <xdr:colOff>127001</xdr:colOff>
      <xdr:row>258</xdr:row>
      <xdr:rowOff>52916</xdr:rowOff>
    </xdr:to>
    <xdr:sp macro="" textlink="">
      <xdr:nvSpPr>
        <xdr:cNvPr id="334" name="Прямоугольник 333">
          <a:extLst>
            <a:ext uri="{FF2B5EF4-FFF2-40B4-BE49-F238E27FC236}">
              <a16:creationId xmlns:a16="http://schemas.microsoft.com/office/drawing/2014/main" id="{00000000-0008-0000-0200-00004E010000}"/>
            </a:ext>
          </a:extLst>
        </xdr:cNvPr>
        <xdr:cNvSpPr/>
      </xdr:nvSpPr>
      <xdr:spPr>
        <a:xfrm>
          <a:off x="836084" y="39317083"/>
          <a:ext cx="3577167" cy="64558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для сверления </a:t>
          </a:r>
          <a:r>
            <a:rPr lang="en-US" sz="1100" b="1">
              <a:solidFill>
                <a:srgbClr val="1A1A18"/>
              </a:solidFill>
            </a:rPr>
            <a:t>Actro/Quadro </a:t>
          </a:r>
        </a:p>
        <a:p>
          <a:pPr algn="ctr"/>
          <a:r>
            <a:rPr lang="ru-RU" sz="1100" b="1">
              <a:solidFill>
                <a:srgbClr val="1A1A18"/>
              </a:solidFill>
            </a:rPr>
            <a:t>от переднего края "Отверстие</a:t>
          </a:r>
          <a:r>
            <a:rPr lang="ru-RU" sz="1100" b="1" baseline="0">
              <a:solidFill>
                <a:srgbClr val="1A1A18"/>
              </a:solidFill>
            </a:rPr>
            <a:t> №4"</a:t>
          </a:r>
          <a:endParaRPr lang="ru-RU" sz="1100" b="1">
            <a:solidFill>
              <a:srgbClr val="1A1A18"/>
            </a:solidFill>
          </a:endParaRPr>
        </a:p>
      </xdr:txBody>
    </xdr:sp>
    <xdr:clientData/>
  </xdr:twoCellAnchor>
  <xdr:twoCellAnchor editAs="oneCell">
    <xdr:from>
      <xdr:col>8</xdr:col>
      <xdr:colOff>486834</xdr:colOff>
      <xdr:row>278</xdr:row>
      <xdr:rowOff>66485</xdr:rowOff>
    </xdr:from>
    <xdr:to>
      <xdr:col>29</xdr:col>
      <xdr:colOff>296333</xdr:colOff>
      <xdr:row>318</xdr:row>
      <xdr:rowOff>115259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8584" y="43574568"/>
          <a:ext cx="10435166" cy="7245440"/>
        </a:xfrm>
        <a:prstGeom prst="rect">
          <a:avLst/>
        </a:prstGeom>
      </xdr:spPr>
    </xdr:pic>
    <xdr:clientData/>
  </xdr:twoCellAnchor>
  <xdr:twoCellAnchor>
    <xdr:from>
      <xdr:col>1</xdr:col>
      <xdr:colOff>952501</xdr:colOff>
      <xdr:row>272</xdr:row>
      <xdr:rowOff>158751</xdr:rowOff>
    </xdr:from>
    <xdr:to>
      <xdr:col>5</xdr:col>
      <xdr:colOff>963084</xdr:colOff>
      <xdr:row>278</xdr:row>
      <xdr:rowOff>21167</xdr:rowOff>
    </xdr:to>
    <xdr:sp macro="" textlink="">
      <xdr:nvSpPr>
        <xdr:cNvPr id="313" name="Скругленный прямоугольник 8">
          <a:extLst>
            <a:ext uri="{FF2B5EF4-FFF2-40B4-BE49-F238E27FC236}">
              <a16:creationId xmlns:a16="http://schemas.microsoft.com/office/drawing/2014/main" id="{00000000-0008-0000-0200-000039010000}"/>
            </a:ext>
          </a:extLst>
        </xdr:cNvPr>
        <xdr:cNvSpPr/>
      </xdr:nvSpPr>
      <xdr:spPr>
        <a:xfrm>
          <a:off x="1037168" y="42587334"/>
          <a:ext cx="4212166" cy="941916"/>
        </a:xfrm>
        <a:prstGeom prst="roundRect">
          <a:avLst/>
        </a:prstGeom>
        <a:noFill/>
        <a:ln w="50800">
          <a:solidFill>
            <a:schemeClr val="tx1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>
              <a:solidFill>
                <a:schemeClr val="tx1"/>
              </a:solidFill>
            </a:rPr>
            <a:t>AvanTech YOU </a:t>
          </a:r>
          <a:r>
            <a:rPr lang="ru-RU" sz="2400" b="1">
              <a:solidFill>
                <a:schemeClr val="tx1"/>
              </a:solidFill>
            </a:rPr>
            <a:t>высота </a:t>
          </a:r>
          <a:r>
            <a:rPr lang="en-US" sz="2400" b="1">
              <a:solidFill>
                <a:schemeClr val="tx1"/>
              </a:solidFill>
            </a:rPr>
            <a:t>1</a:t>
          </a:r>
          <a:r>
            <a:rPr lang="ru-RU" sz="2400" b="1">
              <a:solidFill>
                <a:schemeClr val="tx1"/>
              </a:solidFill>
            </a:rPr>
            <a:t>39 мм</a:t>
          </a:r>
        </a:p>
      </xdr:txBody>
    </xdr:sp>
    <xdr:clientData/>
  </xdr:twoCellAnchor>
  <xdr:twoCellAnchor editAs="oneCell">
    <xdr:from>
      <xdr:col>8</xdr:col>
      <xdr:colOff>476250</xdr:colOff>
      <xdr:row>324</xdr:row>
      <xdr:rowOff>169333</xdr:rowOff>
    </xdr:from>
    <xdr:to>
      <xdr:col>29</xdr:col>
      <xdr:colOff>235291</xdr:colOff>
      <xdr:row>354</xdr:row>
      <xdr:rowOff>160867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0" y="51953583"/>
          <a:ext cx="10384708" cy="5389034"/>
        </a:xfrm>
        <a:prstGeom prst="rect">
          <a:avLst/>
        </a:prstGeom>
      </xdr:spPr>
    </xdr:pic>
    <xdr:clientData/>
  </xdr:twoCellAnchor>
  <xdr:twoCellAnchor>
    <xdr:from>
      <xdr:col>8</xdr:col>
      <xdr:colOff>762000</xdr:colOff>
      <xdr:row>280</xdr:row>
      <xdr:rowOff>0</xdr:rowOff>
    </xdr:from>
    <xdr:to>
      <xdr:col>8</xdr:col>
      <xdr:colOff>762000</xdr:colOff>
      <xdr:row>314</xdr:row>
      <xdr:rowOff>116417</xdr:rowOff>
    </xdr:to>
    <xdr:cxnSp macro="">
      <xdr:nvCxnSpPr>
        <xdr:cNvPr id="314" name="Прямая соединительная линия 313">
          <a:extLst>
            <a:ext uri="{FF2B5EF4-FFF2-40B4-BE49-F238E27FC236}">
              <a16:creationId xmlns:a16="http://schemas.microsoft.com/office/drawing/2014/main" id="{00000000-0008-0000-0200-00003A010000}"/>
            </a:ext>
          </a:extLst>
        </xdr:cNvPr>
        <xdr:cNvCxnSpPr/>
      </xdr:nvCxnSpPr>
      <xdr:spPr>
        <a:xfrm>
          <a:off x="7143750" y="43867917"/>
          <a:ext cx="0" cy="6233583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761999</xdr:colOff>
      <xdr:row>279</xdr:row>
      <xdr:rowOff>148167</xdr:rowOff>
    </xdr:from>
    <xdr:to>
      <xdr:col>29</xdr:col>
      <xdr:colOff>0</xdr:colOff>
      <xdr:row>279</xdr:row>
      <xdr:rowOff>148167</xdr:rowOff>
    </xdr:to>
    <xdr:cxnSp macro="">
      <xdr:nvCxnSpPr>
        <xdr:cNvPr id="322" name="Прямая соединительная линия 321">
          <a:extLst>
            <a:ext uri="{FF2B5EF4-FFF2-40B4-BE49-F238E27FC236}">
              <a16:creationId xmlns:a16="http://schemas.microsoft.com/office/drawing/2014/main" id="{00000000-0008-0000-0200-000042010000}"/>
            </a:ext>
          </a:extLst>
        </xdr:cNvPr>
        <xdr:cNvCxnSpPr/>
      </xdr:nvCxnSpPr>
      <xdr:spPr>
        <a:xfrm flipV="1">
          <a:off x="7143749" y="43836167"/>
          <a:ext cx="9863668" cy="0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31750</xdr:colOff>
      <xdr:row>279</xdr:row>
      <xdr:rowOff>127000</xdr:rowOff>
    </xdr:from>
    <xdr:to>
      <xdr:col>29</xdr:col>
      <xdr:colOff>31750</xdr:colOff>
      <xdr:row>314</xdr:row>
      <xdr:rowOff>63500</xdr:rowOff>
    </xdr:to>
    <xdr:cxnSp macro="">
      <xdr:nvCxnSpPr>
        <xdr:cNvPr id="335" name="Прямая соединительная линия 334">
          <a:extLst>
            <a:ext uri="{FF2B5EF4-FFF2-40B4-BE49-F238E27FC236}">
              <a16:creationId xmlns:a16="http://schemas.microsoft.com/office/drawing/2014/main" id="{00000000-0008-0000-0200-00004F010000}"/>
            </a:ext>
          </a:extLst>
        </xdr:cNvPr>
        <xdr:cNvCxnSpPr/>
      </xdr:nvCxnSpPr>
      <xdr:spPr>
        <a:xfrm>
          <a:off x="17039167" y="43815000"/>
          <a:ext cx="0" cy="6233583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793750</xdr:colOff>
      <xdr:row>313</xdr:row>
      <xdr:rowOff>169333</xdr:rowOff>
    </xdr:from>
    <xdr:to>
      <xdr:col>29</xdr:col>
      <xdr:colOff>31751</xdr:colOff>
      <xdr:row>313</xdr:row>
      <xdr:rowOff>169333</xdr:rowOff>
    </xdr:to>
    <xdr:cxnSp macro="">
      <xdr:nvCxnSpPr>
        <xdr:cNvPr id="336" name="Прямая соединительная линия 335">
          <a:extLst>
            <a:ext uri="{FF2B5EF4-FFF2-40B4-BE49-F238E27FC236}">
              <a16:creationId xmlns:a16="http://schemas.microsoft.com/office/drawing/2014/main" id="{00000000-0008-0000-0200-000050010000}"/>
            </a:ext>
          </a:extLst>
        </xdr:cNvPr>
        <xdr:cNvCxnSpPr/>
      </xdr:nvCxnSpPr>
      <xdr:spPr>
        <a:xfrm flipV="1">
          <a:off x="7175500" y="49974500"/>
          <a:ext cx="9863668" cy="0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84667</xdr:colOff>
      <xdr:row>302</xdr:row>
      <xdr:rowOff>84667</xdr:rowOff>
    </xdr:from>
    <xdr:to>
      <xdr:col>10</xdr:col>
      <xdr:colOff>86179</xdr:colOff>
      <xdr:row>319</xdr:row>
      <xdr:rowOff>13607</xdr:rowOff>
    </xdr:to>
    <xdr:cxnSp macro="">
      <xdr:nvCxnSpPr>
        <xdr:cNvPr id="337" name="Прямая соединительная линия 336">
          <a:extLst>
            <a:ext uri="{FF2B5EF4-FFF2-40B4-BE49-F238E27FC236}">
              <a16:creationId xmlns:a16="http://schemas.microsoft.com/office/drawing/2014/main" id="{00000000-0008-0000-0200-000051010000}"/>
            </a:ext>
          </a:extLst>
        </xdr:cNvPr>
        <xdr:cNvCxnSpPr/>
      </xdr:nvCxnSpPr>
      <xdr:spPr>
        <a:xfrm>
          <a:off x="7922381" y="49138417"/>
          <a:ext cx="1512" cy="3090333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285750</xdr:colOff>
      <xdr:row>302</xdr:row>
      <xdr:rowOff>105834</xdr:rowOff>
    </xdr:from>
    <xdr:to>
      <xdr:col>10</xdr:col>
      <xdr:colOff>84511</xdr:colOff>
      <xdr:row>302</xdr:row>
      <xdr:rowOff>105834</xdr:rowOff>
    </xdr:to>
    <xdr:cxnSp macro="">
      <xdr:nvCxnSpPr>
        <xdr:cNvPr id="338" name="Прямая соединительная линия 337">
          <a:extLst>
            <a:ext uri="{FF2B5EF4-FFF2-40B4-BE49-F238E27FC236}">
              <a16:creationId xmlns:a16="http://schemas.microsoft.com/office/drawing/2014/main" id="{00000000-0008-0000-0200-000052010000}"/>
            </a:ext>
          </a:extLst>
        </xdr:cNvPr>
        <xdr:cNvCxnSpPr/>
      </xdr:nvCxnSpPr>
      <xdr:spPr>
        <a:xfrm flipV="1">
          <a:off x="6658429" y="49159584"/>
          <a:ext cx="1263796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444500</xdr:colOff>
      <xdr:row>296</xdr:row>
      <xdr:rowOff>95250</xdr:rowOff>
    </xdr:from>
    <xdr:to>
      <xdr:col>10</xdr:col>
      <xdr:colOff>106207</xdr:colOff>
      <xdr:row>296</xdr:row>
      <xdr:rowOff>95250</xdr:rowOff>
    </xdr:to>
    <xdr:cxnSp macro="">
      <xdr:nvCxnSpPr>
        <xdr:cNvPr id="339" name="Прямая соединительная линия 338">
          <a:extLst>
            <a:ext uri="{FF2B5EF4-FFF2-40B4-BE49-F238E27FC236}">
              <a16:creationId xmlns:a16="http://schemas.microsoft.com/office/drawing/2014/main" id="{00000000-0008-0000-0200-000053010000}"/>
            </a:ext>
          </a:extLst>
        </xdr:cNvPr>
        <xdr:cNvCxnSpPr/>
      </xdr:nvCxnSpPr>
      <xdr:spPr>
        <a:xfrm>
          <a:off x="5767917" y="46841833"/>
          <a:ext cx="2191123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485321</xdr:colOff>
      <xdr:row>313</xdr:row>
      <xdr:rowOff>172360</xdr:rowOff>
    </xdr:from>
    <xdr:to>
      <xdr:col>8</xdr:col>
      <xdr:colOff>785656</xdr:colOff>
      <xdr:row>313</xdr:row>
      <xdr:rowOff>172360</xdr:rowOff>
    </xdr:to>
    <xdr:cxnSp macro="">
      <xdr:nvCxnSpPr>
        <xdr:cNvPr id="340" name="Прямая соединительная линия 339">
          <a:extLst>
            <a:ext uri="{FF2B5EF4-FFF2-40B4-BE49-F238E27FC236}">
              <a16:creationId xmlns:a16="http://schemas.microsoft.com/office/drawing/2014/main" id="{00000000-0008-0000-0200-000054010000}"/>
            </a:ext>
          </a:extLst>
        </xdr:cNvPr>
        <xdr:cNvCxnSpPr/>
      </xdr:nvCxnSpPr>
      <xdr:spPr>
        <a:xfrm>
          <a:off x="5805714" y="51271717"/>
          <a:ext cx="1352621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371928</xdr:colOff>
      <xdr:row>302</xdr:row>
      <xdr:rowOff>18143</xdr:rowOff>
    </xdr:from>
    <xdr:to>
      <xdr:col>8</xdr:col>
      <xdr:colOff>371928</xdr:colOff>
      <xdr:row>314</xdr:row>
      <xdr:rowOff>86179</xdr:rowOff>
    </xdr:to>
    <xdr:cxnSp macro="">
      <xdr:nvCxnSpPr>
        <xdr:cNvPr id="341" name="Прямая соединительная линия 340">
          <a:extLst>
            <a:ext uri="{FF2B5EF4-FFF2-40B4-BE49-F238E27FC236}">
              <a16:creationId xmlns:a16="http://schemas.microsoft.com/office/drawing/2014/main" id="{00000000-0008-0000-0200-000055010000}"/>
            </a:ext>
          </a:extLst>
        </xdr:cNvPr>
        <xdr:cNvCxnSpPr/>
      </xdr:nvCxnSpPr>
      <xdr:spPr>
        <a:xfrm>
          <a:off x="6744607" y="49071893"/>
          <a:ext cx="0" cy="2299607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566964</xdr:colOff>
      <xdr:row>296</xdr:row>
      <xdr:rowOff>18143</xdr:rowOff>
    </xdr:from>
    <xdr:to>
      <xdr:col>6</xdr:col>
      <xdr:colOff>566964</xdr:colOff>
      <xdr:row>314</xdr:row>
      <xdr:rowOff>81643</xdr:rowOff>
    </xdr:to>
    <xdr:cxnSp macro="">
      <xdr:nvCxnSpPr>
        <xdr:cNvPr id="342" name="Прямая соединительная линия 341">
          <a:extLst>
            <a:ext uri="{FF2B5EF4-FFF2-40B4-BE49-F238E27FC236}">
              <a16:creationId xmlns:a16="http://schemas.microsoft.com/office/drawing/2014/main" id="{00000000-0008-0000-0200-000056010000}"/>
            </a:ext>
          </a:extLst>
        </xdr:cNvPr>
        <xdr:cNvCxnSpPr/>
      </xdr:nvCxnSpPr>
      <xdr:spPr>
        <a:xfrm>
          <a:off x="5887357" y="47956107"/>
          <a:ext cx="0" cy="3410857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771071</xdr:colOff>
      <xdr:row>314</xdr:row>
      <xdr:rowOff>52917</xdr:rowOff>
    </xdr:from>
    <xdr:to>
      <xdr:col>8</xdr:col>
      <xdr:colOff>772589</xdr:colOff>
      <xdr:row>319</xdr:row>
      <xdr:rowOff>40821</xdr:rowOff>
    </xdr:to>
    <xdr:cxnSp macro="">
      <xdr:nvCxnSpPr>
        <xdr:cNvPr id="343" name="Прямая соединительная линия 342">
          <a:extLst>
            <a:ext uri="{FF2B5EF4-FFF2-40B4-BE49-F238E27FC236}">
              <a16:creationId xmlns:a16="http://schemas.microsoft.com/office/drawing/2014/main" id="{00000000-0008-0000-0200-000057010000}"/>
            </a:ext>
          </a:extLst>
        </xdr:cNvPr>
        <xdr:cNvCxnSpPr/>
      </xdr:nvCxnSpPr>
      <xdr:spPr>
        <a:xfrm flipH="1">
          <a:off x="7143750" y="51338238"/>
          <a:ext cx="1518" cy="917726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689428</xdr:colOff>
      <xdr:row>318</xdr:row>
      <xdr:rowOff>113392</xdr:rowOff>
    </xdr:from>
    <xdr:to>
      <xdr:col>10</xdr:col>
      <xdr:colOff>163286</xdr:colOff>
      <xdr:row>318</xdr:row>
      <xdr:rowOff>113392</xdr:rowOff>
    </xdr:to>
    <xdr:cxnSp macro="">
      <xdr:nvCxnSpPr>
        <xdr:cNvPr id="344" name="Прямая соединительная линия 343">
          <a:extLst>
            <a:ext uri="{FF2B5EF4-FFF2-40B4-BE49-F238E27FC236}">
              <a16:creationId xmlns:a16="http://schemas.microsoft.com/office/drawing/2014/main" id="{00000000-0008-0000-0200-000058010000}"/>
            </a:ext>
          </a:extLst>
        </xdr:cNvPr>
        <xdr:cNvCxnSpPr/>
      </xdr:nvCxnSpPr>
      <xdr:spPr>
        <a:xfrm>
          <a:off x="7062107" y="52142571"/>
          <a:ext cx="938893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299357</xdr:colOff>
      <xdr:row>313</xdr:row>
      <xdr:rowOff>113393</xdr:rowOff>
    </xdr:from>
    <xdr:to>
      <xdr:col>8</xdr:col>
      <xdr:colOff>432707</xdr:colOff>
      <xdr:row>314</xdr:row>
      <xdr:rowOff>48079</xdr:rowOff>
    </xdr:to>
    <xdr:cxnSp macro="">
      <xdr:nvCxnSpPr>
        <xdr:cNvPr id="345" name="Прямая соединительная линия 344">
          <a:extLst>
            <a:ext uri="{FF2B5EF4-FFF2-40B4-BE49-F238E27FC236}">
              <a16:creationId xmlns:a16="http://schemas.microsoft.com/office/drawing/2014/main" id="{00000000-0008-0000-0200-000059010000}"/>
            </a:ext>
          </a:extLst>
        </xdr:cNvPr>
        <xdr:cNvCxnSpPr/>
      </xdr:nvCxnSpPr>
      <xdr:spPr>
        <a:xfrm flipH="1" flipV="1">
          <a:off x="6672036" y="51212750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503464</xdr:colOff>
      <xdr:row>313</xdr:row>
      <xdr:rowOff>104322</xdr:rowOff>
    </xdr:from>
    <xdr:to>
      <xdr:col>6</xdr:col>
      <xdr:colOff>636814</xdr:colOff>
      <xdr:row>314</xdr:row>
      <xdr:rowOff>39008</xdr:rowOff>
    </xdr:to>
    <xdr:cxnSp macro="">
      <xdr:nvCxnSpPr>
        <xdr:cNvPr id="346" name="Прямая соединительная линия 345">
          <a:extLst>
            <a:ext uri="{FF2B5EF4-FFF2-40B4-BE49-F238E27FC236}">
              <a16:creationId xmlns:a16="http://schemas.microsoft.com/office/drawing/2014/main" id="{00000000-0008-0000-0200-00005A010000}"/>
            </a:ext>
          </a:extLst>
        </xdr:cNvPr>
        <xdr:cNvCxnSpPr/>
      </xdr:nvCxnSpPr>
      <xdr:spPr>
        <a:xfrm flipH="1" flipV="1">
          <a:off x="5823857" y="51203679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299356</xdr:colOff>
      <xdr:row>302</xdr:row>
      <xdr:rowOff>36286</xdr:rowOff>
    </xdr:from>
    <xdr:to>
      <xdr:col>8</xdr:col>
      <xdr:colOff>432706</xdr:colOff>
      <xdr:row>302</xdr:row>
      <xdr:rowOff>156936</xdr:rowOff>
    </xdr:to>
    <xdr:cxnSp macro="">
      <xdr:nvCxnSpPr>
        <xdr:cNvPr id="347" name="Прямая соединительная линия 346">
          <a:extLst>
            <a:ext uri="{FF2B5EF4-FFF2-40B4-BE49-F238E27FC236}">
              <a16:creationId xmlns:a16="http://schemas.microsoft.com/office/drawing/2014/main" id="{00000000-0008-0000-0200-00005B010000}"/>
            </a:ext>
          </a:extLst>
        </xdr:cNvPr>
        <xdr:cNvCxnSpPr/>
      </xdr:nvCxnSpPr>
      <xdr:spPr>
        <a:xfrm flipH="1" flipV="1">
          <a:off x="6672035" y="49090036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498928</xdr:colOff>
      <xdr:row>296</xdr:row>
      <xdr:rowOff>22678</xdr:rowOff>
    </xdr:from>
    <xdr:to>
      <xdr:col>6</xdr:col>
      <xdr:colOff>632278</xdr:colOff>
      <xdr:row>296</xdr:row>
      <xdr:rowOff>143328</xdr:rowOff>
    </xdr:to>
    <xdr:cxnSp macro="">
      <xdr:nvCxnSpPr>
        <xdr:cNvPr id="348" name="Прямая соединительная линия 347">
          <a:extLst>
            <a:ext uri="{FF2B5EF4-FFF2-40B4-BE49-F238E27FC236}">
              <a16:creationId xmlns:a16="http://schemas.microsoft.com/office/drawing/2014/main" id="{00000000-0008-0000-0200-00005C010000}"/>
            </a:ext>
          </a:extLst>
        </xdr:cNvPr>
        <xdr:cNvCxnSpPr/>
      </xdr:nvCxnSpPr>
      <xdr:spPr>
        <a:xfrm flipH="1" flipV="1">
          <a:off x="5819321" y="47960642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693964</xdr:colOff>
      <xdr:row>318</xdr:row>
      <xdr:rowOff>36285</xdr:rowOff>
    </xdr:from>
    <xdr:to>
      <xdr:col>8</xdr:col>
      <xdr:colOff>827314</xdr:colOff>
      <xdr:row>318</xdr:row>
      <xdr:rowOff>156935</xdr:rowOff>
    </xdr:to>
    <xdr:cxnSp macro="">
      <xdr:nvCxnSpPr>
        <xdr:cNvPr id="349" name="Прямая соединительная линия 348">
          <a:extLst>
            <a:ext uri="{FF2B5EF4-FFF2-40B4-BE49-F238E27FC236}">
              <a16:creationId xmlns:a16="http://schemas.microsoft.com/office/drawing/2014/main" id="{00000000-0008-0000-0200-00005D010000}"/>
            </a:ext>
          </a:extLst>
        </xdr:cNvPr>
        <xdr:cNvCxnSpPr/>
      </xdr:nvCxnSpPr>
      <xdr:spPr>
        <a:xfrm flipH="1" flipV="1">
          <a:off x="7066643" y="52065464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9072</xdr:colOff>
      <xdr:row>318</xdr:row>
      <xdr:rowOff>31749</xdr:rowOff>
    </xdr:from>
    <xdr:to>
      <xdr:col>10</xdr:col>
      <xdr:colOff>142422</xdr:colOff>
      <xdr:row>318</xdr:row>
      <xdr:rowOff>152399</xdr:rowOff>
    </xdr:to>
    <xdr:cxnSp macro="">
      <xdr:nvCxnSpPr>
        <xdr:cNvPr id="350" name="Прямая соединительная линия 349">
          <a:extLst>
            <a:ext uri="{FF2B5EF4-FFF2-40B4-BE49-F238E27FC236}">
              <a16:creationId xmlns:a16="http://schemas.microsoft.com/office/drawing/2014/main" id="{00000000-0008-0000-0200-00005E010000}"/>
            </a:ext>
          </a:extLst>
        </xdr:cNvPr>
        <xdr:cNvCxnSpPr/>
      </xdr:nvCxnSpPr>
      <xdr:spPr>
        <a:xfrm flipH="1" flipV="1">
          <a:off x="7846786" y="52060928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148167</xdr:colOff>
      <xdr:row>307</xdr:row>
      <xdr:rowOff>0</xdr:rowOff>
    </xdr:from>
    <xdr:to>
      <xdr:col>8</xdr:col>
      <xdr:colOff>250634</xdr:colOff>
      <xdr:row>309</xdr:row>
      <xdr:rowOff>86591</xdr:rowOff>
    </xdr:to>
    <xdr:sp macro="" textlink="">
      <xdr:nvSpPr>
        <xdr:cNvPr id="351" name="Овал 350">
          <a:extLst>
            <a:ext uri="{FF2B5EF4-FFF2-40B4-BE49-F238E27FC236}">
              <a16:creationId xmlns:a16="http://schemas.microsoft.com/office/drawing/2014/main" id="{00000000-0008-0000-0200-00005F010000}"/>
            </a:ext>
          </a:extLst>
        </xdr:cNvPr>
        <xdr:cNvSpPr/>
      </xdr:nvSpPr>
      <xdr:spPr>
        <a:xfrm>
          <a:off x="6148917" y="48725667"/>
          <a:ext cx="483467" cy="446424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</a:t>
          </a:r>
        </a:p>
      </xdr:txBody>
    </xdr:sp>
    <xdr:clientData/>
  </xdr:twoCellAnchor>
  <xdr:twoCellAnchor>
    <xdr:from>
      <xdr:col>5</xdr:col>
      <xdr:colOff>952500</xdr:colOff>
      <xdr:row>304</xdr:row>
      <xdr:rowOff>21166</xdr:rowOff>
    </xdr:from>
    <xdr:to>
      <xdr:col>6</xdr:col>
      <xdr:colOff>401446</xdr:colOff>
      <xdr:row>306</xdr:row>
      <xdr:rowOff>105111</xdr:rowOff>
    </xdr:to>
    <xdr:sp macro="" textlink="">
      <xdr:nvSpPr>
        <xdr:cNvPr id="352" name="Овал 351">
          <a:extLst>
            <a:ext uri="{FF2B5EF4-FFF2-40B4-BE49-F238E27FC236}">
              <a16:creationId xmlns:a16="http://schemas.microsoft.com/office/drawing/2014/main" id="{00000000-0008-0000-0200-000060010000}"/>
            </a:ext>
          </a:extLst>
        </xdr:cNvPr>
        <xdr:cNvSpPr/>
      </xdr:nvSpPr>
      <xdr:spPr>
        <a:xfrm>
          <a:off x="5238750" y="48207083"/>
          <a:ext cx="48611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2</a:t>
          </a:r>
        </a:p>
      </xdr:txBody>
    </xdr:sp>
    <xdr:clientData/>
  </xdr:twoCellAnchor>
  <xdr:twoCellAnchor>
    <xdr:from>
      <xdr:col>9</xdr:col>
      <xdr:colOff>0</xdr:colOff>
      <xdr:row>319</xdr:row>
      <xdr:rowOff>74083</xdr:rowOff>
    </xdr:from>
    <xdr:to>
      <xdr:col>9</xdr:col>
      <xdr:colOff>486112</xdr:colOff>
      <xdr:row>321</xdr:row>
      <xdr:rowOff>160674</xdr:rowOff>
    </xdr:to>
    <xdr:sp macro="" textlink="">
      <xdr:nvSpPr>
        <xdr:cNvPr id="353" name="Овал 352">
          <a:extLst>
            <a:ext uri="{FF2B5EF4-FFF2-40B4-BE49-F238E27FC236}">
              <a16:creationId xmlns:a16="http://schemas.microsoft.com/office/drawing/2014/main" id="{00000000-0008-0000-0200-000061010000}"/>
            </a:ext>
          </a:extLst>
        </xdr:cNvPr>
        <xdr:cNvSpPr/>
      </xdr:nvSpPr>
      <xdr:spPr>
        <a:xfrm>
          <a:off x="7270750" y="50958750"/>
          <a:ext cx="486112" cy="446424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5</a:t>
          </a:r>
        </a:p>
      </xdr:txBody>
    </xdr:sp>
    <xdr:clientData/>
  </xdr:twoCellAnchor>
  <xdr:twoCellAnchor>
    <xdr:from>
      <xdr:col>27</xdr:col>
      <xdr:colOff>465666</xdr:colOff>
      <xdr:row>302</xdr:row>
      <xdr:rowOff>95250</xdr:rowOff>
    </xdr:from>
    <xdr:to>
      <xdr:col>27</xdr:col>
      <xdr:colOff>467178</xdr:colOff>
      <xdr:row>319</xdr:row>
      <xdr:rowOff>24190</xdr:rowOff>
    </xdr:to>
    <xdr:cxnSp macro="">
      <xdr:nvCxnSpPr>
        <xdr:cNvPr id="354" name="Прямая соединительная линия 353">
          <a:extLst>
            <a:ext uri="{FF2B5EF4-FFF2-40B4-BE49-F238E27FC236}">
              <a16:creationId xmlns:a16="http://schemas.microsoft.com/office/drawing/2014/main" id="{00000000-0008-0000-0200-000062010000}"/>
            </a:ext>
          </a:extLst>
        </xdr:cNvPr>
        <xdr:cNvCxnSpPr/>
      </xdr:nvCxnSpPr>
      <xdr:spPr>
        <a:xfrm>
          <a:off x="16181916" y="47921333"/>
          <a:ext cx="1512" cy="2987524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31749</xdr:colOff>
      <xdr:row>314</xdr:row>
      <xdr:rowOff>21167</xdr:rowOff>
    </xdr:from>
    <xdr:to>
      <xdr:col>29</xdr:col>
      <xdr:colOff>33267</xdr:colOff>
      <xdr:row>319</xdr:row>
      <xdr:rowOff>9071</xdr:rowOff>
    </xdr:to>
    <xdr:cxnSp macro="">
      <xdr:nvCxnSpPr>
        <xdr:cNvPr id="355" name="Прямая соединительная линия 354">
          <a:extLst>
            <a:ext uri="{FF2B5EF4-FFF2-40B4-BE49-F238E27FC236}">
              <a16:creationId xmlns:a16="http://schemas.microsoft.com/office/drawing/2014/main" id="{00000000-0008-0000-0200-000063010000}"/>
            </a:ext>
          </a:extLst>
        </xdr:cNvPr>
        <xdr:cNvCxnSpPr/>
      </xdr:nvCxnSpPr>
      <xdr:spPr>
        <a:xfrm flipH="1">
          <a:off x="17039166" y="50006250"/>
          <a:ext cx="1518" cy="887488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476250</xdr:colOff>
      <xdr:row>302</xdr:row>
      <xdr:rowOff>95250</xdr:rowOff>
    </xdr:from>
    <xdr:to>
      <xdr:col>29</xdr:col>
      <xdr:colOff>454927</xdr:colOff>
      <xdr:row>302</xdr:row>
      <xdr:rowOff>95250</xdr:rowOff>
    </xdr:to>
    <xdr:cxnSp macro="">
      <xdr:nvCxnSpPr>
        <xdr:cNvPr id="356" name="Прямая соединительная линия 355">
          <a:extLst>
            <a:ext uri="{FF2B5EF4-FFF2-40B4-BE49-F238E27FC236}">
              <a16:creationId xmlns:a16="http://schemas.microsoft.com/office/drawing/2014/main" id="{00000000-0008-0000-0200-000064010000}"/>
            </a:ext>
          </a:extLst>
        </xdr:cNvPr>
        <xdr:cNvCxnSpPr/>
      </xdr:nvCxnSpPr>
      <xdr:spPr>
        <a:xfrm flipV="1">
          <a:off x="16192500" y="47921333"/>
          <a:ext cx="1269844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31750</xdr:colOff>
      <xdr:row>314</xdr:row>
      <xdr:rowOff>10584</xdr:rowOff>
    </xdr:from>
    <xdr:to>
      <xdr:col>30</xdr:col>
      <xdr:colOff>744835</xdr:colOff>
      <xdr:row>314</xdr:row>
      <xdr:rowOff>10584</xdr:rowOff>
    </xdr:to>
    <xdr:cxnSp macro="">
      <xdr:nvCxnSpPr>
        <xdr:cNvPr id="357" name="Прямая соединительная линия 356">
          <a:extLst>
            <a:ext uri="{FF2B5EF4-FFF2-40B4-BE49-F238E27FC236}">
              <a16:creationId xmlns:a16="http://schemas.microsoft.com/office/drawing/2014/main" id="{00000000-0008-0000-0200-000065010000}"/>
            </a:ext>
          </a:extLst>
        </xdr:cNvPr>
        <xdr:cNvCxnSpPr/>
      </xdr:nvCxnSpPr>
      <xdr:spPr>
        <a:xfrm>
          <a:off x="17039167" y="49995667"/>
          <a:ext cx="1358668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433918</xdr:colOff>
      <xdr:row>296</xdr:row>
      <xdr:rowOff>105834</xdr:rowOff>
    </xdr:from>
    <xdr:to>
      <xdr:col>30</xdr:col>
      <xdr:colOff>688291</xdr:colOff>
      <xdr:row>296</xdr:row>
      <xdr:rowOff>105834</xdr:rowOff>
    </xdr:to>
    <xdr:cxnSp macro="">
      <xdr:nvCxnSpPr>
        <xdr:cNvPr id="358" name="Прямая соединительная линия 357">
          <a:extLst>
            <a:ext uri="{FF2B5EF4-FFF2-40B4-BE49-F238E27FC236}">
              <a16:creationId xmlns:a16="http://schemas.microsoft.com/office/drawing/2014/main" id="{00000000-0008-0000-0200-000066010000}"/>
            </a:ext>
          </a:extLst>
        </xdr:cNvPr>
        <xdr:cNvCxnSpPr/>
      </xdr:nvCxnSpPr>
      <xdr:spPr>
        <a:xfrm>
          <a:off x="16150168" y="46852417"/>
          <a:ext cx="2191123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338667</xdr:colOff>
      <xdr:row>302</xdr:row>
      <xdr:rowOff>21167</xdr:rowOff>
    </xdr:from>
    <xdr:to>
      <xdr:col>29</xdr:col>
      <xdr:colOff>338667</xdr:colOff>
      <xdr:row>314</xdr:row>
      <xdr:rowOff>89203</xdr:rowOff>
    </xdr:to>
    <xdr:cxnSp macro="">
      <xdr:nvCxnSpPr>
        <xdr:cNvPr id="359" name="Прямая соединительная линия 358">
          <a:extLst>
            <a:ext uri="{FF2B5EF4-FFF2-40B4-BE49-F238E27FC236}">
              <a16:creationId xmlns:a16="http://schemas.microsoft.com/office/drawing/2014/main" id="{00000000-0008-0000-0200-000067010000}"/>
            </a:ext>
          </a:extLst>
        </xdr:cNvPr>
        <xdr:cNvCxnSpPr/>
      </xdr:nvCxnSpPr>
      <xdr:spPr>
        <a:xfrm>
          <a:off x="17346084" y="47847250"/>
          <a:ext cx="0" cy="2227036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603251</xdr:colOff>
      <xdr:row>296</xdr:row>
      <xdr:rowOff>31750</xdr:rowOff>
    </xdr:from>
    <xdr:to>
      <xdr:col>30</xdr:col>
      <xdr:colOff>603251</xdr:colOff>
      <xdr:row>314</xdr:row>
      <xdr:rowOff>95250</xdr:rowOff>
    </xdr:to>
    <xdr:cxnSp macro="">
      <xdr:nvCxnSpPr>
        <xdr:cNvPr id="360" name="Прямая соединительная линия 359">
          <a:extLst>
            <a:ext uri="{FF2B5EF4-FFF2-40B4-BE49-F238E27FC236}">
              <a16:creationId xmlns:a16="http://schemas.microsoft.com/office/drawing/2014/main" id="{00000000-0008-0000-0200-000068010000}"/>
            </a:ext>
          </a:extLst>
        </xdr:cNvPr>
        <xdr:cNvCxnSpPr/>
      </xdr:nvCxnSpPr>
      <xdr:spPr>
        <a:xfrm>
          <a:off x="18256251" y="46778333"/>
          <a:ext cx="0" cy="33020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396875</xdr:colOff>
      <xdr:row>318</xdr:row>
      <xdr:rowOff>105833</xdr:rowOff>
    </xdr:from>
    <xdr:to>
      <xdr:col>29</xdr:col>
      <xdr:colOff>116416</xdr:colOff>
      <xdr:row>318</xdr:row>
      <xdr:rowOff>105833</xdr:rowOff>
    </xdr:to>
    <xdr:cxnSp macro="">
      <xdr:nvCxnSpPr>
        <xdr:cNvPr id="361" name="Прямая соединительная линия 360">
          <a:extLst>
            <a:ext uri="{FF2B5EF4-FFF2-40B4-BE49-F238E27FC236}">
              <a16:creationId xmlns:a16="http://schemas.microsoft.com/office/drawing/2014/main" id="{00000000-0008-0000-0200-000069010000}"/>
            </a:ext>
          </a:extLst>
        </xdr:cNvPr>
        <xdr:cNvCxnSpPr/>
      </xdr:nvCxnSpPr>
      <xdr:spPr>
        <a:xfrm flipV="1">
          <a:off x="16076083" y="51953583"/>
          <a:ext cx="1000125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677334</xdr:colOff>
      <xdr:row>305</xdr:row>
      <xdr:rowOff>0</xdr:rowOff>
    </xdr:from>
    <xdr:to>
      <xdr:col>31</xdr:col>
      <xdr:colOff>126280</xdr:colOff>
      <xdr:row>307</xdr:row>
      <xdr:rowOff>83944</xdr:rowOff>
    </xdr:to>
    <xdr:sp macro="" textlink="">
      <xdr:nvSpPr>
        <xdr:cNvPr id="362" name="Овал 361">
          <a:extLst>
            <a:ext uri="{FF2B5EF4-FFF2-40B4-BE49-F238E27FC236}">
              <a16:creationId xmlns:a16="http://schemas.microsoft.com/office/drawing/2014/main" id="{00000000-0008-0000-0200-00006A010000}"/>
            </a:ext>
          </a:extLst>
        </xdr:cNvPr>
        <xdr:cNvSpPr/>
      </xdr:nvSpPr>
      <xdr:spPr>
        <a:xfrm>
          <a:off x="18330334" y="48365833"/>
          <a:ext cx="48611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2</a:t>
          </a:r>
        </a:p>
      </xdr:txBody>
    </xdr:sp>
    <xdr:clientData/>
  </xdr:twoCellAnchor>
  <xdr:twoCellAnchor>
    <xdr:from>
      <xdr:col>29</xdr:col>
      <xdr:colOff>433916</xdr:colOff>
      <xdr:row>307</xdr:row>
      <xdr:rowOff>74083</xdr:rowOff>
    </xdr:from>
    <xdr:to>
      <xdr:col>30</xdr:col>
      <xdr:colOff>271800</xdr:colOff>
      <xdr:row>309</xdr:row>
      <xdr:rowOff>160674</xdr:rowOff>
    </xdr:to>
    <xdr:sp macro="" textlink="">
      <xdr:nvSpPr>
        <xdr:cNvPr id="363" name="Овал 362">
          <a:extLst>
            <a:ext uri="{FF2B5EF4-FFF2-40B4-BE49-F238E27FC236}">
              <a16:creationId xmlns:a16="http://schemas.microsoft.com/office/drawing/2014/main" id="{00000000-0008-0000-0200-00006B010000}"/>
            </a:ext>
          </a:extLst>
        </xdr:cNvPr>
        <xdr:cNvSpPr/>
      </xdr:nvSpPr>
      <xdr:spPr>
        <a:xfrm>
          <a:off x="17441333" y="48799750"/>
          <a:ext cx="483467" cy="446424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</a:t>
          </a:r>
        </a:p>
      </xdr:txBody>
    </xdr:sp>
    <xdr:clientData/>
  </xdr:twoCellAnchor>
  <xdr:twoCellAnchor>
    <xdr:from>
      <xdr:col>28</xdr:col>
      <xdr:colOff>21167</xdr:colOff>
      <xdr:row>319</xdr:row>
      <xdr:rowOff>84666</xdr:rowOff>
    </xdr:from>
    <xdr:to>
      <xdr:col>28</xdr:col>
      <xdr:colOff>507280</xdr:colOff>
      <xdr:row>321</xdr:row>
      <xdr:rowOff>168611</xdr:rowOff>
    </xdr:to>
    <xdr:sp macro="" textlink="">
      <xdr:nvSpPr>
        <xdr:cNvPr id="364" name="Овал 363">
          <a:extLst>
            <a:ext uri="{FF2B5EF4-FFF2-40B4-BE49-F238E27FC236}">
              <a16:creationId xmlns:a16="http://schemas.microsoft.com/office/drawing/2014/main" id="{00000000-0008-0000-0200-00006C010000}"/>
            </a:ext>
          </a:extLst>
        </xdr:cNvPr>
        <xdr:cNvSpPr/>
      </xdr:nvSpPr>
      <xdr:spPr>
        <a:xfrm>
          <a:off x="16383000" y="50969333"/>
          <a:ext cx="48611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6</a:t>
          </a:r>
        </a:p>
      </xdr:txBody>
    </xdr:sp>
    <xdr:clientData/>
  </xdr:twoCellAnchor>
  <xdr:twoCellAnchor>
    <xdr:from>
      <xdr:col>29</xdr:col>
      <xdr:colOff>280458</xdr:colOff>
      <xdr:row>302</xdr:row>
      <xdr:rowOff>42333</xdr:rowOff>
    </xdr:from>
    <xdr:to>
      <xdr:col>29</xdr:col>
      <xdr:colOff>413808</xdr:colOff>
      <xdr:row>302</xdr:row>
      <xdr:rowOff>162983</xdr:rowOff>
    </xdr:to>
    <xdr:cxnSp macro="">
      <xdr:nvCxnSpPr>
        <xdr:cNvPr id="365" name="Прямая соединительная линия 364">
          <a:extLst>
            <a:ext uri="{FF2B5EF4-FFF2-40B4-BE49-F238E27FC236}">
              <a16:creationId xmlns:a16="http://schemas.microsoft.com/office/drawing/2014/main" id="{00000000-0008-0000-0200-00006D010000}"/>
            </a:ext>
          </a:extLst>
        </xdr:cNvPr>
        <xdr:cNvCxnSpPr/>
      </xdr:nvCxnSpPr>
      <xdr:spPr>
        <a:xfrm flipH="1" flipV="1">
          <a:off x="17240250" y="48926750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529167</xdr:colOff>
      <xdr:row>296</xdr:row>
      <xdr:rowOff>42333</xdr:rowOff>
    </xdr:from>
    <xdr:to>
      <xdr:col>30</xdr:col>
      <xdr:colOff>662517</xdr:colOff>
      <xdr:row>296</xdr:row>
      <xdr:rowOff>162983</xdr:rowOff>
    </xdr:to>
    <xdr:cxnSp macro="">
      <xdr:nvCxnSpPr>
        <xdr:cNvPr id="366" name="Прямая соединительная линия 365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CxnSpPr/>
      </xdr:nvCxnSpPr>
      <xdr:spPr>
        <a:xfrm flipH="1" flipV="1">
          <a:off x="18129250" y="47815500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280458</xdr:colOff>
      <xdr:row>313</xdr:row>
      <xdr:rowOff>127001</xdr:rowOff>
    </xdr:from>
    <xdr:to>
      <xdr:col>29</xdr:col>
      <xdr:colOff>413808</xdr:colOff>
      <xdr:row>314</xdr:row>
      <xdr:rowOff>62442</xdr:rowOff>
    </xdr:to>
    <xdr:cxnSp macro="">
      <xdr:nvCxnSpPr>
        <xdr:cNvPr id="367" name="Прямая соединительная линия 366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CxnSpPr/>
      </xdr:nvCxnSpPr>
      <xdr:spPr>
        <a:xfrm flipH="1" flipV="1">
          <a:off x="17240250" y="51048709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545042</xdr:colOff>
      <xdr:row>313</xdr:row>
      <xdr:rowOff>137583</xdr:rowOff>
    </xdr:from>
    <xdr:to>
      <xdr:col>30</xdr:col>
      <xdr:colOff>678392</xdr:colOff>
      <xdr:row>314</xdr:row>
      <xdr:rowOff>73024</xdr:rowOff>
    </xdr:to>
    <xdr:cxnSp macro="">
      <xdr:nvCxnSpPr>
        <xdr:cNvPr id="368" name="Прямая соединительная линия 367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CxnSpPr/>
      </xdr:nvCxnSpPr>
      <xdr:spPr>
        <a:xfrm flipH="1" flipV="1">
          <a:off x="18145125" y="51059291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592667</xdr:colOff>
      <xdr:row>318</xdr:row>
      <xdr:rowOff>31749</xdr:rowOff>
    </xdr:from>
    <xdr:to>
      <xdr:col>29</xdr:col>
      <xdr:colOff>85725</xdr:colOff>
      <xdr:row>318</xdr:row>
      <xdr:rowOff>152399</xdr:rowOff>
    </xdr:to>
    <xdr:cxnSp macro="">
      <xdr:nvCxnSpPr>
        <xdr:cNvPr id="369" name="Прямая соединительная линия 368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CxnSpPr/>
      </xdr:nvCxnSpPr>
      <xdr:spPr>
        <a:xfrm flipH="1" flipV="1">
          <a:off x="16912167" y="51879499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402166</xdr:colOff>
      <xdr:row>318</xdr:row>
      <xdr:rowOff>42333</xdr:rowOff>
    </xdr:from>
    <xdr:to>
      <xdr:col>27</xdr:col>
      <xdr:colOff>535516</xdr:colOff>
      <xdr:row>318</xdr:row>
      <xdr:rowOff>162983</xdr:rowOff>
    </xdr:to>
    <xdr:cxnSp macro="">
      <xdr:nvCxnSpPr>
        <xdr:cNvPr id="370" name="Прямая соединительная линия 369">
          <a:extLst>
            <a:ext uri="{FF2B5EF4-FFF2-40B4-BE49-F238E27FC236}">
              <a16:creationId xmlns:a16="http://schemas.microsoft.com/office/drawing/2014/main" id="{00000000-0008-0000-0200-000072010000}"/>
            </a:ext>
          </a:extLst>
        </xdr:cNvPr>
        <xdr:cNvCxnSpPr/>
      </xdr:nvCxnSpPr>
      <xdr:spPr>
        <a:xfrm flipH="1" flipV="1">
          <a:off x="16081374" y="51890083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74085</xdr:colOff>
      <xdr:row>279</xdr:row>
      <xdr:rowOff>169334</xdr:rowOff>
    </xdr:from>
    <xdr:to>
      <xdr:col>1</xdr:col>
      <xdr:colOff>735543</xdr:colOff>
      <xdr:row>283</xdr:row>
      <xdr:rowOff>34396</xdr:rowOff>
    </xdr:to>
    <xdr:sp macro="" textlink="">
      <xdr:nvSpPr>
        <xdr:cNvPr id="371" name="Овал 370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SpPr/>
      </xdr:nvSpPr>
      <xdr:spPr>
        <a:xfrm>
          <a:off x="158752" y="43857334"/>
          <a:ext cx="661458" cy="584729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</a:t>
          </a:r>
          <a:endParaRPr lang="ru-RU" sz="2000">
            <a:ln>
              <a:solidFill>
                <a:srgbClr val="FF0000"/>
              </a:solidFill>
            </a:ln>
            <a:solidFill>
              <a:srgbClr val="FF0000"/>
            </a:solidFill>
            <a:latin typeface="+mn-lt"/>
          </a:endParaRPr>
        </a:p>
      </xdr:txBody>
    </xdr:sp>
    <xdr:clientData/>
  </xdr:twoCellAnchor>
  <xdr:twoCellAnchor>
    <xdr:from>
      <xdr:col>1</xdr:col>
      <xdr:colOff>899582</xdr:colOff>
      <xdr:row>279</xdr:row>
      <xdr:rowOff>169334</xdr:rowOff>
    </xdr:from>
    <xdr:to>
      <xdr:col>5</xdr:col>
      <xdr:colOff>275166</xdr:colOff>
      <xdr:row>283</xdr:row>
      <xdr:rowOff>95250</xdr:rowOff>
    </xdr:to>
    <xdr:sp macro="" textlink="">
      <xdr:nvSpPr>
        <xdr:cNvPr id="372" name="Прямоугольник 371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SpPr/>
      </xdr:nvSpPr>
      <xdr:spPr>
        <a:xfrm>
          <a:off x="984249" y="43857334"/>
          <a:ext cx="3577167" cy="64558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отверстия №1 по высоте фасада</a:t>
          </a:r>
        </a:p>
      </xdr:txBody>
    </xdr:sp>
    <xdr:clientData/>
  </xdr:twoCellAnchor>
  <xdr:twoCellAnchor>
    <xdr:from>
      <xdr:col>1</xdr:col>
      <xdr:colOff>74084</xdr:colOff>
      <xdr:row>284</xdr:row>
      <xdr:rowOff>84666</xdr:rowOff>
    </xdr:from>
    <xdr:to>
      <xdr:col>1</xdr:col>
      <xdr:colOff>735542</xdr:colOff>
      <xdr:row>287</xdr:row>
      <xdr:rowOff>126998</xdr:rowOff>
    </xdr:to>
    <xdr:sp macro="" textlink="">
      <xdr:nvSpPr>
        <xdr:cNvPr id="373" name="Овал 372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SpPr/>
      </xdr:nvSpPr>
      <xdr:spPr>
        <a:xfrm>
          <a:off x="158751" y="44672249"/>
          <a:ext cx="661458" cy="582082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2</a:t>
          </a:r>
        </a:p>
      </xdr:txBody>
    </xdr:sp>
    <xdr:clientData/>
  </xdr:twoCellAnchor>
  <xdr:twoCellAnchor>
    <xdr:from>
      <xdr:col>1</xdr:col>
      <xdr:colOff>910166</xdr:colOff>
      <xdr:row>284</xdr:row>
      <xdr:rowOff>95250</xdr:rowOff>
    </xdr:from>
    <xdr:to>
      <xdr:col>5</xdr:col>
      <xdr:colOff>285750</xdr:colOff>
      <xdr:row>288</xdr:row>
      <xdr:rowOff>18519</xdr:rowOff>
    </xdr:to>
    <xdr:sp macro="" textlink="">
      <xdr:nvSpPr>
        <xdr:cNvPr id="374" name="Прямоугольник 37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SpPr/>
      </xdr:nvSpPr>
      <xdr:spPr>
        <a:xfrm>
          <a:off x="994833" y="44682833"/>
          <a:ext cx="3577167" cy="64293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отверстия №2 по высоте фасада</a:t>
          </a:r>
        </a:p>
      </xdr:txBody>
    </xdr:sp>
    <xdr:clientData/>
  </xdr:twoCellAnchor>
  <xdr:twoCellAnchor>
    <xdr:from>
      <xdr:col>1</xdr:col>
      <xdr:colOff>74084</xdr:colOff>
      <xdr:row>289</xdr:row>
      <xdr:rowOff>31749</xdr:rowOff>
    </xdr:from>
    <xdr:to>
      <xdr:col>1</xdr:col>
      <xdr:colOff>735542</xdr:colOff>
      <xdr:row>292</xdr:row>
      <xdr:rowOff>76727</xdr:rowOff>
    </xdr:to>
    <xdr:sp macro="" textlink="">
      <xdr:nvSpPr>
        <xdr:cNvPr id="375" name="Овал 374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SpPr/>
      </xdr:nvSpPr>
      <xdr:spPr>
        <a:xfrm>
          <a:off x="158751" y="45518916"/>
          <a:ext cx="661458" cy="584728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5</a:t>
          </a:r>
        </a:p>
      </xdr:txBody>
    </xdr:sp>
    <xdr:clientData/>
  </xdr:twoCellAnchor>
  <xdr:twoCellAnchor>
    <xdr:from>
      <xdr:col>1</xdr:col>
      <xdr:colOff>920749</xdr:colOff>
      <xdr:row>289</xdr:row>
      <xdr:rowOff>31749</xdr:rowOff>
    </xdr:from>
    <xdr:to>
      <xdr:col>5</xdr:col>
      <xdr:colOff>296333</xdr:colOff>
      <xdr:row>292</xdr:row>
      <xdr:rowOff>137582</xdr:rowOff>
    </xdr:to>
    <xdr:sp macro="" textlink="">
      <xdr:nvSpPr>
        <xdr:cNvPr id="376" name="Прямоугольник 375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SpPr/>
      </xdr:nvSpPr>
      <xdr:spPr>
        <a:xfrm>
          <a:off x="1005416" y="45518916"/>
          <a:ext cx="3577167" cy="64558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отверстия от левого бокового края панели</a:t>
          </a:r>
        </a:p>
      </xdr:txBody>
    </xdr:sp>
    <xdr:clientData/>
  </xdr:twoCellAnchor>
  <xdr:twoCellAnchor>
    <xdr:from>
      <xdr:col>1</xdr:col>
      <xdr:colOff>74084</xdr:colOff>
      <xdr:row>293</xdr:row>
      <xdr:rowOff>105834</xdr:rowOff>
    </xdr:from>
    <xdr:to>
      <xdr:col>1</xdr:col>
      <xdr:colOff>735542</xdr:colOff>
      <xdr:row>296</xdr:row>
      <xdr:rowOff>150812</xdr:rowOff>
    </xdr:to>
    <xdr:sp macro="" textlink="">
      <xdr:nvSpPr>
        <xdr:cNvPr id="377" name="Овал 376">
          <a:extLst>
            <a:ext uri="{FF2B5EF4-FFF2-40B4-BE49-F238E27FC236}">
              <a16:creationId xmlns:a16="http://schemas.microsoft.com/office/drawing/2014/main" id="{00000000-0008-0000-0200-000079010000}"/>
            </a:ext>
          </a:extLst>
        </xdr:cNvPr>
        <xdr:cNvSpPr/>
      </xdr:nvSpPr>
      <xdr:spPr>
        <a:xfrm>
          <a:off x="158751" y="46312667"/>
          <a:ext cx="661458" cy="584728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6</a:t>
          </a:r>
        </a:p>
      </xdr:txBody>
    </xdr:sp>
    <xdr:clientData/>
  </xdr:twoCellAnchor>
  <xdr:twoCellAnchor>
    <xdr:from>
      <xdr:col>1</xdr:col>
      <xdr:colOff>899583</xdr:colOff>
      <xdr:row>293</xdr:row>
      <xdr:rowOff>127001</xdr:rowOff>
    </xdr:from>
    <xdr:to>
      <xdr:col>5</xdr:col>
      <xdr:colOff>275167</xdr:colOff>
      <xdr:row>297</xdr:row>
      <xdr:rowOff>55562</xdr:rowOff>
    </xdr:to>
    <xdr:sp macro="" textlink="">
      <xdr:nvSpPr>
        <xdr:cNvPr id="378" name="Прямоугольник 377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SpPr/>
      </xdr:nvSpPr>
      <xdr:spPr>
        <a:xfrm>
          <a:off x="984250" y="46333834"/>
          <a:ext cx="3577167" cy="648228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отверстия</a:t>
          </a:r>
        </a:p>
        <a:p>
          <a:pPr algn="ctr"/>
          <a:r>
            <a:rPr lang="ru-RU" sz="1100" b="1">
              <a:solidFill>
                <a:srgbClr val="1A1A18"/>
              </a:solidFill>
            </a:rPr>
            <a:t>от правого бокового края панели</a:t>
          </a:r>
        </a:p>
      </xdr:txBody>
    </xdr:sp>
    <xdr:clientData/>
  </xdr:twoCellAnchor>
  <xdr:twoCellAnchor>
    <xdr:from>
      <xdr:col>10</xdr:col>
      <xdr:colOff>412750</xdr:colOff>
      <xdr:row>345</xdr:row>
      <xdr:rowOff>148168</xdr:rowOff>
    </xdr:from>
    <xdr:to>
      <xdr:col>10</xdr:col>
      <xdr:colOff>412750</xdr:colOff>
      <xdr:row>354</xdr:row>
      <xdr:rowOff>170342</xdr:rowOff>
    </xdr:to>
    <xdr:cxnSp macro="">
      <xdr:nvCxnSpPr>
        <xdr:cNvPr id="379" name="Прямая соединительная линия 378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CxnSpPr/>
      </xdr:nvCxnSpPr>
      <xdr:spPr>
        <a:xfrm flipH="1">
          <a:off x="8265583" y="55710668"/>
          <a:ext cx="0" cy="1641424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254000</xdr:colOff>
      <xdr:row>345</xdr:row>
      <xdr:rowOff>148167</xdr:rowOff>
    </xdr:from>
    <xdr:to>
      <xdr:col>12</xdr:col>
      <xdr:colOff>254000</xdr:colOff>
      <xdr:row>358</xdr:row>
      <xdr:rowOff>119063</xdr:rowOff>
    </xdr:to>
    <xdr:cxnSp macro="">
      <xdr:nvCxnSpPr>
        <xdr:cNvPr id="381" name="Прямая соединительная линия 380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CxnSpPr/>
      </xdr:nvCxnSpPr>
      <xdr:spPr>
        <a:xfrm>
          <a:off x="9017000" y="55710667"/>
          <a:ext cx="0" cy="2309813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84667</xdr:colOff>
      <xdr:row>327</xdr:row>
      <xdr:rowOff>137583</xdr:rowOff>
    </xdr:from>
    <xdr:to>
      <xdr:col>9</xdr:col>
      <xdr:colOff>84667</xdr:colOff>
      <xdr:row>352</xdr:row>
      <xdr:rowOff>158750</xdr:rowOff>
    </xdr:to>
    <xdr:cxnSp macro="">
      <xdr:nvCxnSpPr>
        <xdr:cNvPr id="382" name="Прямая соединительная линия 381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CxnSpPr/>
      </xdr:nvCxnSpPr>
      <xdr:spPr>
        <a:xfrm>
          <a:off x="7355417" y="52461583"/>
          <a:ext cx="0" cy="4519084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613834</xdr:colOff>
      <xdr:row>352</xdr:row>
      <xdr:rowOff>148167</xdr:rowOff>
    </xdr:from>
    <xdr:to>
      <xdr:col>9</xdr:col>
      <xdr:colOff>42335</xdr:colOff>
      <xdr:row>352</xdr:row>
      <xdr:rowOff>156105</xdr:rowOff>
    </xdr:to>
    <xdr:cxnSp macro="">
      <xdr:nvCxnSpPr>
        <xdr:cNvPr id="383" name="Прямая соединительная линия 382">
          <a:extLst>
            <a:ext uri="{FF2B5EF4-FFF2-40B4-BE49-F238E27FC236}">
              <a16:creationId xmlns:a16="http://schemas.microsoft.com/office/drawing/2014/main" id="{00000000-0008-0000-0200-00007F010000}"/>
            </a:ext>
          </a:extLst>
        </xdr:cNvPr>
        <xdr:cNvCxnSpPr/>
      </xdr:nvCxnSpPr>
      <xdr:spPr>
        <a:xfrm flipV="1">
          <a:off x="6995584" y="56970084"/>
          <a:ext cx="317501" cy="7938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666750</xdr:colOff>
      <xdr:row>327</xdr:row>
      <xdr:rowOff>137583</xdr:rowOff>
    </xdr:from>
    <xdr:to>
      <xdr:col>9</xdr:col>
      <xdr:colOff>95251</xdr:colOff>
      <xdr:row>327</xdr:row>
      <xdr:rowOff>145521</xdr:rowOff>
    </xdr:to>
    <xdr:cxnSp macro="">
      <xdr:nvCxnSpPr>
        <xdr:cNvPr id="384" name="Прямая соединительная линия 383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CxnSpPr/>
      </xdr:nvCxnSpPr>
      <xdr:spPr>
        <a:xfrm flipV="1">
          <a:off x="7048500" y="52461583"/>
          <a:ext cx="317501" cy="7938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613833</xdr:colOff>
      <xdr:row>327</xdr:row>
      <xdr:rowOff>105834</xdr:rowOff>
    </xdr:from>
    <xdr:to>
      <xdr:col>8</xdr:col>
      <xdr:colOff>613833</xdr:colOff>
      <xdr:row>352</xdr:row>
      <xdr:rowOff>127001</xdr:rowOff>
    </xdr:to>
    <xdr:cxnSp macro="">
      <xdr:nvCxnSpPr>
        <xdr:cNvPr id="385" name="Прямая соединительная линия 384">
          <a:extLst>
            <a:ext uri="{FF2B5EF4-FFF2-40B4-BE49-F238E27FC236}">
              <a16:creationId xmlns:a16="http://schemas.microsoft.com/office/drawing/2014/main" id="{00000000-0008-0000-0200-000081010000}"/>
            </a:ext>
          </a:extLst>
        </xdr:cNvPr>
        <xdr:cNvCxnSpPr/>
      </xdr:nvCxnSpPr>
      <xdr:spPr>
        <a:xfrm>
          <a:off x="6995583" y="52429834"/>
          <a:ext cx="0" cy="4519084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666750</xdr:colOff>
      <xdr:row>352</xdr:row>
      <xdr:rowOff>169333</xdr:rowOff>
    </xdr:from>
    <xdr:to>
      <xdr:col>9</xdr:col>
      <xdr:colOff>81866</xdr:colOff>
      <xdr:row>352</xdr:row>
      <xdr:rowOff>169333</xdr:rowOff>
    </xdr:to>
    <xdr:cxnSp macro="">
      <xdr:nvCxnSpPr>
        <xdr:cNvPr id="386" name="Прямая соединительная линия 385">
          <a:extLst>
            <a:ext uri="{FF2B5EF4-FFF2-40B4-BE49-F238E27FC236}">
              <a16:creationId xmlns:a16="http://schemas.microsoft.com/office/drawing/2014/main" id="{00000000-0008-0000-0200-000082010000}"/>
            </a:ext>
          </a:extLst>
        </xdr:cNvPr>
        <xdr:cNvCxnSpPr/>
      </xdr:nvCxnSpPr>
      <xdr:spPr>
        <a:xfrm>
          <a:off x="5990167" y="56991250"/>
          <a:ext cx="1362449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190500</xdr:colOff>
      <xdr:row>343</xdr:row>
      <xdr:rowOff>169333</xdr:rowOff>
    </xdr:from>
    <xdr:to>
      <xdr:col>9</xdr:col>
      <xdr:colOff>60698</xdr:colOff>
      <xdr:row>343</xdr:row>
      <xdr:rowOff>169333</xdr:rowOff>
    </xdr:to>
    <xdr:cxnSp macro="">
      <xdr:nvCxnSpPr>
        <xdr:cNvPr id="387" name="Прямая соединительная линия 386">
          <a:extLst>
            <a:ext uri="{FF2B5EF4-FFF2-40B4-BE49-F238E27FC236}">
              <a16:creationId xmlns:a16="http://schemas.microsoft.com/office/drawing/2014/main" id="{00000000-0008-0000-0200-000083010000}"/>
            </a:ext>
          </a:extLst>
        </xdr:cNvPr>
        <xdr:cNvCxnSpPr/>
      </xdr:nvCxnSpPr>
      <xdr:spPr>
        <a:xfrm>
          <a:off x="6572250" y="55372000"/>
          <a:ext cx="759198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656167</xdr:colOff>
      <xdr:row>339</xdr:row>
      <xdr:rowOff>126999</xdr:rowOff>
    </xdr:from>
    <xdr:to>
      <xdr:col>9</xdr:col>
      <xdr:colOff>77633</xdr:colOff>
      <xdr:row>339</xdr:row>
      <xdr:rowOff>126999</xdr:rowOff>
    </xdr:to>
    <xdr:cxnSp macro="">
      <xdr:nvCxnSpPr>
        <xdr:cNvPr id="388" name="Прямая соединительная линия 387">
          <a:extLst>
            <a:ext uri="{FF2B5EF4-FFF2-40B4-BE49-F238E27FC236}">
              <a16:creationId xmlns:a16="http://schemas.microsoft.com/office/drawing/2014/main" id="{00000000-0008-0000-0200-000084010000}"/>
            </a:ext>
          </a:extLst>
        </xdr:cNvPr>
        <xdr:cNvCxnSpPr/>
      </xdr:nvCxnSpPr>
      <xdr:spPr>
        <a:xfrm>
          <a:off x="5979584" y="54609999"/>
          <a:ext cx="1368799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338667</xdr:colOff>
      <xdr:row>343</xdr:row>
      <xdr:rowOff>84666</xdr:rowOff>
    </xdr:from>
    <xdr:to>
      <xdr:col>8</xdr:col>
      <xdr:colOff>338667</xdr:colOff>
      <xdr:row>353</xdr:row>
      <xdr:rowOff>74083</xdr:rowOff>
    </xdr:to>
    <xdr:cxnSp macro="">
      <xdr:nvCxnSpPr>
        <xdr:cNvPr id="389" name="Прямая соединительная линия 388">
          <a:extLst>
            <a:ext uri="{FF2B5EF4-FFF2-40B4-BE49-F238E27FC236}">
              <a16:creationId xmlns:a16="http://schemas.microsoft.com/office/drawing/2014/main" id="{00000000-0008-0000-0200-000085010000}"/>
            </a:ext>
          </a:extLst>
        </xdr:cNvPr>
        <xdr:cNvCxnSpPr/>
      </xdr:nvCxnSpPr>
      <xdr:spPr>
        <a:xfrm>
          <a:off x="6720417" y="55287333"/>
          <a:ext cx="0" cy="1788583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105834</xdr:colOff>
      <xdr:row>339</xdr:row>
      <xdr:rowOff>31750</xdr:rowOff>
    </xdr:from>
    <xdr:to>
      <xdr:col>7</xdr:col>
      <xdr:colOff>105835</xdr:colOff>
      <xdr:row>353</xdr:row>
      <xdr:rowOff>57120</xdr:rowOff>
    </xdr:to>
    <xdr:cxnSp macro="">
      <xdr:nvCxnSpPr>
        <xdr:cNvPr id="390" name="Прямая соединительная линия 389">
          <a:extLst>
            <a:ext uri="{FF2B5EF4-FFF2-40B4-BE49-F238E27FC236}">
              <a16:creationId xmlns:a16="http://schemas.microsoft.com/office/drawing/2014/main" id="{00000000-0008-0000-0200-000086010000}"/>
            </a:ext>
          </a:extLst>
        </xdr:cNvPr>
        <xdr:cNvCxnSpPr/>
      </xdr:nvCxnSpPr>
      <xdr:spPr>
        <a:xfrm>
          <a:off x="6106584" y="54514750"/>
          <a:ext cx="1" cy="2544203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105833</xdr:colOff>
      <xdr:row>352</xdr:row>
      <xdr:rowOff>158749</xdr:rowOff>
    </xdr:from>
    <xdr:to>
      <xdr:col>9</xdr:col>
      <xdr:colOff>105833</xdr:colOff>
      <xdr:row>364</xdr:row>
      <xdr:rowOff>34192</xdr:rowOff>
    </xdr:to>
    <xdr:cxnSp macro="">
      <xdr:nvCxnSpPr>
        <xdr:cNvPr id="391" name="Прямая соединительная линия 390">
          <a:extLst>
            <a:ext uri="{FF2B5EF4-FFF2-40B4-BE49-F238E27FC236}">
              <a16:creationId xmlns:a16="http://schemas.microsoft.com/office/drawing/2014/main" id="{00000000-0008-0000-0200-000087010000}"/>
            </a:ext>
          </a:extLst>
        </xdr:cNvPr>
        <xdr:cNvCxnSpPr/>
      </xdr:nvCxnSpPr>
      <xdr:spPr>
        <a:xfrm>
          <a:off x="7369256" y="58363826"/>
          <a:ext cx="0" cy="2102828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317500</xdr:colOff>
      <xdr:row>345</xdr:row>
      <xdr:rowOff>148168</xdr:rowOff>
    </xdr:from>
    <xdr:to>
      <xdr:col>22</xdr:col>
      <xdr:colOff>317500</xdr:colOff>
      <xdr:row>362</xdr:row>
      <xdr:rowOff>43847</xdr:rowOff>
    </xdr:to>
    <xdr:cxnSp macro="">
      <xdr:nvCxnSpPr>
        <xdr:cNvPr id="392" name="Прямая соединительная линия 391">
          <a:extLst>
            <a:ext uri="{FF2B5EF4-FFF2-40B4-BE49-F238E27FC236}">
              <a16:creationId xmlns:a16="http://schemas.microsoft.com/office/drawing/2014/main" id="{00000000-0008-0000-0200-000088010000}"/>
            </a:ext>
          </a:extLst>
        </xdr:cNvPr>
        <xdr:cNvCxnSpPr/>
      </xdr:nvCxnSpPr>
      <xdr:spPr>
        <a:xfrm flipH="1">
          <a:off x="12805833" y="55710668"/>
          <a:ext cx="0" cy="2954262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423334</xdr:colOff>
      <xdr:row>345</xdr:row>
      <xdr:rowOff>137584</xdr:rowOff>
    </xdr:from>
    <xdr:to>
      <xdr:col>23</xdr:col>
      <xdr:colOff>423334</xdr:colOff>
      <xdr:row>364</xdr:row>
      <xdr:rowOff>65127</xdr:rowOff>
    </xdr:to>
    <xdr:cxnSp macro="">
      <xdr:nvCxnSpPr>
        <xdr:cNvPr id="393" name="Прямая соединительная линия 392">
          <a:extLst>
            <a:ext uri="{FF2B5EF4-FFF2-40B4-BE49-F238E27FC236}">
              <a16:creationId xmlns:a16="http://schemas.microsoft.com/office/drawing/2014/main" id="{00000000-0008-0000-0200-000089010000}"/>
            </a:ext>
          </a:extLst>
        </xdr:cNvPr>
        <xdr:cNvCxnSpPr/>
      </xdr:nvCxnSpPr>
      <xdr:spPr>
        <a:xfrm flipH="1">
          <a:off x="13557251" y="55700084"/>
          <a:ext cx="0" cy="334596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21166</xdr:colOff>
      <xdr:row>354</xdr:row>
      <xdr:rowOff>84667</xdr:rowOff>
    </xdr:from>
    <xdr:to>
      <xdr:col>10</xdr:col>
      <xdr:colOff>484392</xdr:colOff>
      <xdr:row>354</xdr:row>
      <xdr:rowOff>85481</xdr:rowOff>
    </xdr:to>
    <xdr:cxnSp macro="">
      <xdr:nvCxnSpPr>
        <xdr:cNvPr id="394" name="Прямая соединительная линия 393">
          <a:extLst>
            <a:ext uri="{FF2B5EF4-FFF2-40B4-BE49-F238E27FC236}">
              <a16:creationId xmlns:a16="http://schemas.microsoft.com/office/drawing/2014/main" id="{00000000-0008-0000-0200-00008A010000}"/>
            </a:ext>
          </a:extLst>
        </xdr:cNvPr>
        <xdr:cNvCxnSpPr/>
      </xdr:nvCxnSpPr>
      <xdr:spPr>
        <a:xfrm flipV="1">
          <a:off x="7291916" y="57266417"/>
          <a:ext cx="1045309" cy="814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358</xdr:row>
      <xdr:rowOff>31750</xdr:rowOff>
    </xdr:from>
    <xdr:to>
      <xdr:col>12</xdr:col>
      <xdr:colOff>333784</xdr:colOff>
      <xdr:row>358</xdr:row>
      <xdr:rowOff>31750</xdr:rowOff>
    </xdr:to>
    <xdr:cxnSp macro="">
      <xdr:nvCxnSpPr>
        <xdr:cNvPr id="395" name="Прямая соединительная линия 394">
          <a:extLst>
            <a:ext uri="{FF2B5EF4-FFF2-40B4-BE49-F238E27FC236}">
              <a16:creationId xmlns:a16="http://schemas.microsoft.com/office/drawing/2014/main" id="{00000000-0008-0000-0200-00008B010000}"/>
            </a:ext>
          </a:extLst>
        </xdr:cNvPr>
        <xdr:cNvCxnSpPr/>
      </xdr:nvCxnSpPr>
      <xdr:spPr>
        <a:xfrm>
          <a:off x="7302500" y="57933167"/>
          <a:ext cx="1794284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10583</xdr:colOff>
      <xdr:row>361</xdr:row>
      <xdr:rowOff>105833</xdr:rowOff>
    </xdr:from>
    <xdr:to>
      <xdr:col>22</xdr:col>
      <xdr:colOff>408682</xdr:colOff>
      <xdr:row>361</xdr:row>
      <xdr:rowOff>105833</xdr:rowOff>
    </xdr:to>
    <xdr:cxnSp macro="">
      <xdr:nvCxnSpPr>
        <xdr:cNvPr id="396" name="Прямая соединительная линия 395">
          <a:extLst>
            <a:ext uri="{FF2B5EF4-FFF2-40B4-BE49-F238E27FC236}">
              <a16:creationId xmlns:a16="http://schemas.microsoft.com/office/drawing/2014/main" id="{00000000-0008-0000-0200-00008C010000}"/>
            </a:ext>
          </a:extLst>
        </xdr:cNvPr>
        <xdr:cNvCxnSpPr/>
      </xdr:nvCxnSpPr>
      <xdr:spPr>
        <a:xfrm>
          <a:off x="7281333" y="58547000"/>
          <a:ext cx="5615682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</xdr:colOff>
      <xdr:row>363</xdr:row>
      <xdr:rowOff>148167</xdr:rowOff>
    </xdr:from>
    <xdr:to>
      <xdr:col>23</xdr:col>
      <xdr:colOff>481955</xdr:colOff>
      <xdr:row>363</xdr:row>
      <xdr:rowOff>148167</xdr:rowOff>
    </xdr:to>
    <xdr:cxnSp macro="">
      <xdr:nvCxnSpPr>
        <xdr:cNvPr id="397" name="Прямая соединительная линия 396">
          <a:extLst>
            <a:ext uri="{FF2B5EF4-FFF2-40B4-BE49-F238E27FC236}">
              <a16:creationId xmlns:a16="http://schemas.microsoft.com/office/drawing/2014/main" id="{00000000-0008-0000-0200-00008D010000}"/>
            </a:ext>
          </a:extLst>
        </xdr:cNvPr>
        <xdr:cNvCxnSpPr/>
      </xdr:nvCxnSpPr>
      <xdr:spPr>
        <a:xfrm flipV="1">
          <a:off x="7270751" y="58949167"/>
          <a:ext cx="6345121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34192</xdr:colOff>
      <xdr:row>339</xdr:row>
      <xdr:rowOff>58615</xdr:rowOff>
    </xdr:from>
    <xdr:to>
      <xdr:col>7</xdr:col>
      <xdr:colOff>171666</xdr:colOff>
      <xdr:row>339</xdr:row>
      <xdr:rowOff>179848</xdr:rowOff>
    </xdr:to>
    <xdr:cxnSp macro="">
      <xdr:nvCxnSpPr>
        <xdr:cNvPr id="398" name="Прямая соединительная линия 397">
          <a:extLst>
            <a:ext uri="{FF2B5EF4-FFF2-40B4-BE49-F238E27FC236}">
              <a16:creationId xmlns:a16="http://schemas.microsoft.com/office/drawing/2014/main" id="{00000000-0008-0000-0200-00008E010000}"/>
            </a:ext>
          </a:extLst>
        </xdr:cNvPr>
        <xdr:cNvCxnSpPr/>
      </xdr:nvCxnSpPr>
      <xdr:spPr>
        <a:xfrm flipH="1" flipV="1">
          <a:off x="6027615" y="55850692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273539</xdr:colOff>
      <xdr:row>343</xdr:row>
      <xdr:rowOff>107462</xdr:rowOff>
    </xdr:from>
    <xdr:to>
      <xdr:col>8</xdr:col>
      <xdr:colOff>411013</xdr:colOff>
      <xdr:row>344</xdr:row>
      <xdr:rowOff>43079</xdr:rowOff>
    </xdr:to>
    <xdr:cxnSp macro="">
      <xdr:nvCxnSpPr>
        <xdr:cNvPr id="399" name="Прямая соединительная линия 398">
          <a:extLst>
            <a:ext uri="{FF2B5EF4-FFF2-40B4-BE49-F238E27FC236}">
              <a16:creationId xmlns:a16="http://schemas.microsoft.com/office/drawing/2014/main" id="{00000000-0008-0000-0200-00008F010000}"/>
            </a:ext>
          </a:extLst>
        </xdr:cNvPr>
        <xdr:cNvCxnSpPr/>
      </xdr:nvCxnSpPr>
      <xdr:spPr>
        <a:xfrm flipH="1" flipV="1">
          <a:off x="6647962" y="56642000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29308</xdr:colOff>
      <xdr:row>352</xdr:row>
      <xdr:rowOff>107461</xdr:rowOff>
    </xdr:from>
    <xdr:to>
      <xdr:col>7</xdr:col>
      <xdr:colOff>166782</xdr:colOff>
      <xdr:row>353</xdr:row>
      <xdr:rowOff>43079</xdr:rowOff>
    </xdr:to>
    <xdr:cxnSp macro="">
      <xdr:nvCxnSpPr>
        <xdr:cNvPr id="400" name="Прямая соединительная линия 399">
          <a:extLst>
            <a:ext uri="{FF2B5EF4-FFF2-40B4-BE49-F238E27FC236}">
              <a16:creationId xmlns:a16="http://schemas.microsoft.com/office/drawing/2014/main" id="{00000000-0008-0000-0200-000090010000}"/>
            </a:ext>
          </a:extLst>
        </xdr:cNvPr>
        <xdr:cNvCxnSpPr/>
      </xdr:nvCxnSpPr>
      <xdr:spPr>
        <a:xfrm flipH="1" flipV="1">
          <a:off x="6022731" y="58312538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258884</xdr:colOff>
      <xdr:row>352</xdr:row>
      <xdr:rowOff>97692</xdr:rowOff>
    </xdr:from>
    <xdr:to>
      <xdr:col>8</xdr:col>
      <xdr:colOff>396358</xdr:colOff>
      <xdr:row>353</xdr:row>
      <xdr:rowOff>33310</xdr:rowOff>
    </xdr:to>
    <xdr:cxnSp macro="">
      <xdr:nvCxnSpPr>
        <xdr:cNvPr id="401" name="Прямая соединительная линия 400">
          <a:extLst>
            <a:ext uri="{FF2B5EF4-FFF2-40B4-BE49-F238E27FC236}">
              <a16:creationId xmlns:a16="http://schemas.microsoft.com/office/drawing/2014/main" id="{00000000-0008-0000-0200-000091010000}"/>
            </a:ext>
          </a:extLst>
        </xdr:cNvPr>
        <xdr:cNvCxnSpPr/>
      </xdr:nvCxnSpPr>
      <xdr:spPr>
        <a:xfrm flipH="1" flipV="1">
          <a:off x="6633307" y="58302769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43961</xdr:colOff>
      <xdr:row>354</xdr:row>
      <xdr:rowOff>14653</xdr:rowOff>
    </xdr:from>
    <xdr:to>
      <xdr:col>9</xdr:col>
      <xdr:colOff>181435</xdr:colOff>
      <xdr:row>354</xdr:row>
      <xdr:rowOff>135886</xdr:rowOff>
    </xdr:to>
    <xdr:cxnSp macro="">
      <xdr:nvCxnSpPr>
        <xdr:cNvPr id="403" name="Прямая соединительная линия 402">
          <a:extLst>
            <a:ext uri="{FF2B5EF4-FFF2-40B4-BE49-F238E27FC236}">
              <a16:creationId xmlns:a16="http://schemas.microsoft.com/office/drawing/2014/main" id="{00000000-0008-0000-0200-000093010000}"/>
            </a:ext>
          </a:extLst>
        </xdr:cNvPr>
        <xdr:cNvCxnSpPr/>
      </xdr:nvCxnSpPr>
      <xdr:spPr>
        <a:xfrm flipH="1" flipV="1">
          <a:off x="7307384" y="58590961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351692</xdr:colOff>
      <xdr:row>354</xdr:row>
      <xdr:rowOff>19538</xdr:rowOff>
    </xdr:from>
    <xdr:to>
      <xdr:col>10</xdr:col>
      <xdr:colOff>489166</xdr:colOff>
      <xdr:row>354</xdr:row>
      <xdr:rowOff>140771</xdr:rowOff>
    </xdr:to>
    <xdr:cxnSp macro="">
      <xdr:nvCxnSpPr>
        <xdr:cNvPr id="404" name="Прямая соединительная линия 403">
          <a:extLst>
            <a:ext uri="{FF2B5EF4-FFF2-40B4-BE49-F238E27FC236}">
              <a16:creationId xmlns:a16="http://schemas.microsoft.com/office/drawing/2014/main" id="{00000000-0008-0000-0200-000094010000}"/>
            </a:ext>
          </a:extLst>
        </xdr:cNvPr>
        <xdr:cNvCxnSpPr/>
      </xdr:nvCxnSpPr>
      <xdr:spPr>
        <a:xfrm flipH="1" flipV="1">
          <a:off x="8191500" y="58595846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34192</xdr:colOff>
      <xdr:row>357</xdr:row>
      <xdr:rowOff>131884</xdr:rowOff>
    </xdr:from>
    <xdr:to>
      <xdr:col>9</xdr:col>
      <xdr:colOff>171666</xdr:colOff>
      <xdr:row>358</xdr:row>
      <xdr:rowOff>67502</xdr:rowOff>
    </xdr:to>
    <xdr:cxnSp macro="">
      <xdr:nvCxnSpPr>
        <xdr:cNvPr id="405" name="Прямая соединительная линия 404">
          <a:extLst>
            <a:ext uri="{FF2B5EF4-FFF2-40B4-BE49-F238E27FC236}">
              <a16:creationId xmlns:a16="http://schemas.microsoft.com/office/drawing/2014/main" id="{00000000-0008-0000-0200-000095010000}"/>
            </a:ext>
          </a:extLst>
        </xdr:cNvPr>
        <xdr:cNvCxnSpPr/>
      </xdr:nvCxnSpPr>
      <xdr:spPr>
        <a:xfrm flipH="1" flipV="1">
          <a:off x="7297615" y="59265038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180731</xdr:colOff>
      <xdr:row>357</xdr:row>
      <xdr:rowOff>151423</xdr:rowOff>
    </xdr:from>
    <xdr:to>
      <xdr:col>12</xdr:col>
      <xdr:colOff>318205</xdr:colOff>
      <xdr:row>358</xdr:row>
      <xdr:rowOff>87041</xdr:rowOff>
    </xdr:to>
    <xdr:cxnSp macro="">
      <xdr:nvCxnSpPr>
        <xdr:cNvPr id="406" name="Прямая соединительная линия 405">
          <a:extLst>
            <a:ext uri="{FF2B5EF4-FFF2-40B4-BE49-F238E27FC236}">
              <a16:creationId xmlns:a16="http://schemas.microsoft.com/office/drawing/2014/main" id="{00000000-0008-0000-0200-000096010000}"/>
            </a:ext>
          </a:extLst>
        </xdr:cNvPr>
        <xdr:cNvCxnSpPr/>
      </xdr:nvCxnSpPr>
      <xdr:spPr>
        <a:xfrm flipH="1" flipV="1">
          <a:off x="8929077" y="59284577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29307</xdr:colOff>
      <xdr:row>361</xdr:row>
      <xdr:rowOff>34194</xdr:rowOff>
    </xdr:from>
    <xdr:to>
      <xdr:col>9</xdr:col>
      <xdr:colOff>166781</xdr:colOff>
      <xdr:row>361</xdr:row>
      <xdr:rowOff>155427</xdr:rowOff>
    </xdr:to>
    <xdr:cxnSp macro="">
      <xdr:nvCxnSpPr>
        <xdr:cNvPr id="407" name="Прямая соединительная линия 406">
          <a:extLst>
            <a:ext uri="{FF2B5EF4-FFF2-40B4-BE49-F238E27FC236}">
              <a16:creationId xmlns:a16="http://schemas.microsoft.com/office/drawing/2014/main" id="{00000000-0008-0000-0200-000097010000}"/>
            </a:ext>
          </a:extLst>
        </xdr:cNvPr>
        <xdr:cNvCxnSpPr/>
      </xdr:nvCxnSpPr>
      <xdr:spPr>
        <a:xfrm flipH="1" flipV="1">
          <a:off x="7292730" y="59909809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34193</xdr:colOff>
      <xdr:row>363</xdr:row>
      <xdr:rowOff>83039</xdr:rowOff>
    </xdr:from>
    <xdr:to>
      <xdr:col>9</xdr:col>
      <xdr:colOff>171667</xdr:colOff>
      <xdr:row>364</xdr:row>
      <xdr:rowOff>18656</xdr:rowOff>
    </xdr:to>
    <xdr:cxnSp macro="">
      <xdr:nvCxnSpPr>
        <xdr:cNvPr id="408" name="Прямая соединительная линия 407">
          <a:extLst>
            <a:ext uri="{FF2B5EF4-FFF2-40B4-BE49-F238E27FC236}">
              <a16:creationId xmlns:a16="http://schemas.microsoft.com/office/drawing/2014/main" id="{00000000-0008-0000-0200-000098010000}"/>
            </a:ext>
          </a:extLst>
        </xdr:cNvPr>
        <xdr:cNvCxnSpPr/>
      </xdr:nvCxnSpPr>
      <xdr:spPr>
        <a:xfrm flipH="1" flipV="1">
          <a:off x="7297616" y="60329885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249114</xdr:colOff>
      <xdr:row>361</xdr:row>
      <xdr:rowOff>48847</xdr:rowOff>
    </xdr:from>
    <xdr:to>
      <xdr:col>22</xdr:col>
      <xdr:colOff>386588</xdr:colOff>
      <xdr:row>361</xdr:row>
      <xdr:rowOff>170080</xdr:rowOff>
    </xdr:to>
    <xdr:cxnSp macro="">
      <xdr:nvCxnSpPr>
        <xdr:cNvPr id="409" name="Прямая соединительная линия 408">
          <a:extLst>
            <a:ext uri="{FF2B5EF4-FFF2-40B4-BE49-F238E27FC236}">
              <a16:creationId xmlns:a16="http://schemas.microsoft.com/office/drawing/2014/main" id="{00000000-0008-0000-0200-000099010000}"/>
            </a:ext>
          </a:extLst>
        </xdr:cNvPr>
        <xdr:cNvCxnSpPr/>
      </xdr:nvCxnSpPr>
      <xdr:spPr>
        <a:xfrm flipH="1" flipV="1">
          <a:off x="12739076" y="59924462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346807</xdr:colOff>
      <xdr:row>363</xdr:row>
      <xdr:rowOff>78154</xdr:rowOff>
    </xdr:from>
    <xdr:to>
      <xdr:col>23</xdr:col>
      <xdr:colOff>484281</xdr:colOff>
      <xdr:row>364</xdr:row>
      <xdr:rowOff>13771</xdr:rowOff>
    </xdr:to>
    <xdr:cxnSp macro="">
      <xdr:nvCxnSpPr>
        <xdr:cNvPr id="410" name="Прямая соединительная линия 409">
          <a:extLst>
            <a:ext uri="{FF2B5EF4-FFF2-40B4-BE49-F238E27FC236}">
              <a16:creationId xmlns:a16="http://schemas.microsoft.com/office/drawing/2014/main" id="{00000000-0008-0000-0200-00009A010000}"/>
            </a:ext>
          </a:extLst>
        </xdr:cNvPr>
        <xdr:cNvCxnSpPr/>
      </xdr:nvCxnSpPr>
      <xdr:spPr>
        <a:xfrm flipH="1" flipV="1">
          <a:off x="13476653" y="60325000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169334</xdr:colOff>
      <xdr:row>347</xdr:row>
      <xdr:rowOff>31750</xdr:rowOff>
    </xdr:from>
    <xdr:to>
      <xdr:col>8</xdr:col>
      <xdr:colOff>271801</xdr:colOff>
      <xdr:row>349</xdr:row>
      <xdr:rowOff>115695</xdr:rowOff>
    </xdr:to>
    <xdr:sp macro="" textlink="">
      <xdr:nvSpPr>
        <xdr:cNvPr id="411" name="Овал 410">
          <a:extLst>
            <a:ext uri="{FF2B5EF4-FFF2-40B4-BE49-F238E27FC236}">
              <a16:creationId xmlns:a16="http://schemas.microsoft.com/office/drawing/2014/main" id="{00000000-0008-0000-0200-00009B010000}"/>
            </a:ext>
          </a:extLst>
        </xdr:cNvPr>
        <xdr:cNvSpPr/>
      </xdr:nvSpPr>
      <xdr:spPr>
        <a:xfrm>
          <a:off x="6170084" y="55954083"/>
          <a:ext cx="483467" cy="443779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</a:t>
          </a:r>
        </a:p>
      </xdr:txBody>
    </xdr:sp>
    <xdr:clientData/>
  </xdr:twoCellAnchor>
  <xdr:twoCellAnchor>
    <xdr:from>
      <xdr:col>6</xdr:col>
      <xdr:colOff>222250</xdr:colOff>
      <xdr:row>345</xdr:row>
      <xdr:rowOff>10584</xdr:rowOff>
    </xdr:from>
    <xdr:to>
      <xdr:col>7</xdr:col>
      <xdr:colOff>24680</xdr:colOff>
      <xdr:row>347</xdr:row>
      <xdr:rowOff>94529</xdr:rowOff>
    </xdr:to>
    <xdr:sp macro="" textlink="">
      <xdr:nvSpPr>
        <xdr:cNvPr id="412" name="Овал 411">
          <a:extLst>
            <a:ext uri="{FF2B5EF4-FFF2-40B4-BE49-F238E27FC236}">
              <a16:creationId xmlns:a16="http://schemas.microsoft.com/office/drawing/2014/main" id="{00000000-0008-0000-0200-00009C010000}"/>
            </a:ext>
          </a:extLst>
        </xdr:cNvPr>
        <xdr:cNvSpPr/>
      </xdr:nvSpPr>
      <xdr:spPr>
        <a:xfrm>
          <a:off x="5545667" y="55573084"/>
          <a:ext cx="47976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2</a:t>
          </a:r>
        </a:p>
      </xdr:txBody>
    </xdr:sp>
    <xdr:clientData/>
  </xdr:twoCellAnchor>
  <xdr:twoCellAnchor>
    <xdr:from>
      <xdr:col>9</xdr:col>
      <xdr:colOff>317500</xdr:colOff>
      <xdr:row>354</xdr:row>
      <xdr:rowOff>158750</xdr:rowOff>
    </xdr:from>
    <xdr:to>
      <xdr:col>10</xdr:col>
      <xdr:colOff>215482</xdr:colOff>
      <xdr:row>357</xdr:row>
      <xdr:rowOff>64290</xdr:rowOff>
    </xdr:to>
    <xdr:sp macro="" textlink="">
      <xdr:nvSpPr>
        <xdr:cNvPr id="413" name="Овал 412">
          <a:extLst>
            <a:ext uri="{FF2B5EF4-FFF2-40B4-BE49-F238E27FC236}">
              <a16:creationId xmlns:a16="http://schemas.microsoft.com/office/drawing/2014/main" id="{00000000-0008-0000-0200-00009D010000}"/>
            </a:ext>
          </a:extLst>
        </xdr:cNvPr>
        <xdr:cNvSpPr/>
      </xdr:nvSpPr>
      <xdr:spPr>
        <a:xfrm>
          <a:off x="7588250" y="57340500"/>
          <a:ext cx="480065" cy="445290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7</a:t>
          </a:r>
        </a:p>
      </xdr:txBody>
    </xdr:sp>
    <xdr:clientData/>
  </xdr:twoCellAnchor>
  <xdr:twoCellAnchor>
    <xdr:from>
      <xdr:col>10</xdr:col>
      <xdr:colOff>116417</xdr:colOff>
      <xdr:row>358</xdr:row>
      <xdr:rowOff>84666</xdr:rowOff>
    </xdr:from>
    <xdr:to>
      <xdr:col>10</xdr:col>
      <xdr:colOff>602531</xdr:colOff>
      <xdr:row>360</xdr:row>
      <xdr:rowOff>165311</xdr:rowOff>
    </xdr:to>
    <xdr:sp macro="" textlink="">
      <xdr:nvSpPr>
        <xdr:cNvPr id="414" name="Овал 413">
          <a:extLst>
            <a:ext uri="{FF2B5EF4-FFF2-40B4-BE49-F238E27FC236}">
              <a16:creationId xmlns:a16="http://schemas.microsoft.com/office/drawing/2014/main" id="{00000000-0008-0000-0200-00009E010000}"/>
            </a:ext>
          </a:extLst>
        </xdr:cNvPr>
        <xdr:cNvSpPr/>
      </xdr:nvSpPr>
      <xdr:spPr>
        <a:xfrm>
          <a:off x="7969250" y="57986083"/>
          <a:ext cx="486114" cy="4404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8</a:t>
          </a:r>
        </a:p>
      </xdr:txBody>
    </xdr:sp>
    <xdr:clientData/>
  </xdr:twoCellAnchor>
  <xdr:twoCellAnchor>
    <xdr:from>
      <xdr:col>15</xdr:col>
      <xdr:colOff>201084</xdr:colOff>
      <xdr:row>358</xdr:row>
      <xdr:rowOff>95250</xdr:rowOff>
    </xdr:from>
    <xdr:to>
      <xdr:col>16</xdr:col>
      <xdr:colOff>320309</xdr:colOff>
      <xdr:row>360</xdr:row>
      <xdr:rowOff>175895</xdr:rowOff>
    </xdr:to>
    <xdr:sp macro="" textlink="">
      <xdr:nvSpPr>
        <xdr:cNvPr id="415" name="Овал 414">
          <a:extLst>
            <a:ext uri="{FF2B5EF4-FFF2-40B4-BE49-F238E27FC236}">
              <a16:creationId xmlns:a16="http://schemas.microsoft.com/office/drawing/2014/main" id="{00000000-0008-0000-0200-00009F010000}"/>
            </a:ext>
          </a:extLst>
        </xdr:cNvPr>
        <xdr:cNvSpPr/>
      </xdr:nvSpPr>
      <xdr:spPr>
        <a:xfrm>
          <a:off x="10043584" y="57996667"/>
          <a:ext cx="479058" cy="4404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9</a:t>
          </a:r>
        </a:p>
      </xdr:txBody>
    </xdr:sp>
    <xdr:clientData/>
  </xdr:twoCellAnchor>
  <xdr:twoCellAnchor>
    <xdr:from>
      <xdr:col>15</xdr:col>
      <xdr:colOff>222250</xdr:colOff>
      <xdr:row>364</xdr:row>
      <xdr:rowOff>74083</xdr:rowOff>
    </xdr:from>
    <xdr:to>
      <xdr:col>16</xdr:col>
      <xdr:colOff>343592</xdr:colOff>
      <xdr:row>366</xdr:row>
      <xdr:rowOff>153141</xdr:rowOff>
    </xdr:to>
    <xdr:sp macro="" textlink="">
      <xdr:nvSpPr>
        <xdr:cNvPr id="416" name="Овал 415">
          <a:extLst>
            <a:ext uri="{FF2B5EF4-FFF2-40B4-BE49-F238E27FC236}">
              <a16:creationId xmlns:a16="http://schemas.microsoft.com/office/drawing/2014/main" id="{00000000-0008-0000-0200-0000A0010000}"/>
            </a:ext>
          </a:extLst>
        </xdr:cNvPr>
        <xdr:cNvSpPr/>
      </xdr:nvSpPr>
      <xdr:spPr>
        <a:xfrm>
          <a:off x="10064750" y="59055000"/>
          <a:ext cx="481175" cy="438891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10</a:t>
          </a:r>
        </a:p>
      </xdr:txBody>
    </xdr:sp>
    <xdr:clientData/>
  </xdr:twoCellAnchor>
  <xdr:twoCellAnchor>
    <xdr:from>
      <xdr:col>1</xdr:col>
      <xdr:colOff>63500</xdr:colOff>
      <xdr:row>328</xdr:row>
      <xdr:rowOff>31750</xdr:rowOff>
    </xdr:from>
    <xdr:to>
      <xdr:col>1</xdr:col>
      <xdr:colOff>724958</xdr:colOff>
      <xdr:row>331</xdr:row>
      <xdr:rowOff>76728</xdr:rowOff>
    </xdr:to>
    <xdr:sp macro="" textlink="">
      <xdr:nvSpPr>
        <xdr:cNvPr id="417" name="Овал 416">
          <a:extLst>
            <a:ext uri="{FF2B5EF4-FFF2-40B4-BE49-F238E27FC236}">
              <a16:creationId xmlns:a16="http://schemas.microsoft.com/office/drawing/2014/main" id="{00000000-0008-0000-0200-0000A1010000}"/>
            </a:ext>
          </a:extLst>
        </xdr:cNvPr>
        <xdr:cNvSpPr/>
      </xdr:nvSpPr>
      <xdr:spPr>
        <a:xfrm>
          <a:off x="148167" y="52535667"/>
          <a:ext cx="661458" cy="584728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7</a:t>
          </a:r>
        </a:p>
      </xdr:txBody>
    </xdr:sp>
    <xdr:clientData/>
  </xdr:twoCellAnchor>
  <xdr:twoCellAnchor>
    <xdr:from>
      <xdr:col>1</xdr:col>
      <xdr:colOff>836083</xdr:colOff>
      <xdr:row>328</xdr:row>
      <xdr:rowOff>-1</xdr:rowOff>
    </xdr:from>
    <xdr:to>
      <xdr:col>5</xdr:col>
      <xdr:colOff>211667</xdr:colOff>
      <xdr:row>331</xdr:row>
      <xdr:rowOff>106965</xdr:rowOff>
    </xdr:to>
    <xdr:sp macro="" textlink="">
      <xdr:nvSpPr>
        <xdr:cNvPr id="418" name="Прямоугольник 417">
          <a:extLst>
            <a:ext uri="{FF2B5EF4-FFF2-40B4-BE49-F238E27FC236}">
              <a16:creationId xmlns:a16="http://schemas.microsoft.com/office/drawing/2014/main" id="{00000000-0008-0000-0200-0000A2010000}"/>
            </a:ext>
          </a:extLst>
        </xdr:cNvPr>
        <xdr:cNvSpPr/>
      </xdr:nvSpPr>
      <xdr:spPr>
        <a:xfrm>
          <a:off x="920750" y="52503916"/>
          <a:ext cx="3577167" cy="64671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для сверления </a:t>
          </a:r>
          <a:r>
            <a:rPr lang="en-US" sz="1100" b="1">
              <a:solidFill>
                <a:srgbClr val="1A1A18"/>
              </a:solidFill>
            </a:rPr>
            <a:t>Actro/Quadro </a:t>
          </a:r>
        </a:p>
        <a:p>
          <a:pPr algn="ctr"/>
          <a:r>
            <a:rPr lang="ru-RU" sz="1100" b="1">
              <a:solidFill>
                <a:srgbClr val="1A1A18"/>
              </a:solidFill>
            </a:rPr>
            <a:t>от переднего края</a:t>
          </a:r>
          <a:r>
            <a:rPr lang="ru-RU" sz="1100" b="1" baseline="0">
              <a:solidFill>
                <a:srgbClr val="1A1A18"/>
              </a:solidFill>
            </a:rPr>
            <a:t> "Отверстие №1"</a:t>
          </a:r>
          <a:endParaRPr lang="ru-RU" sz="1100" b="1">
            <a:solidFill>
              <a:srgbClr val="1A1A18"/>
            </a:solidFill>
          </a:endParaRPr>
        </a:p>
      </xdr:txBody>
    </xdr:sp>
    <xdr:clientData/>
  </xdr:twoCellAnchor>
  <xdr:twoCellAnchor>
    <xdr:from>
      <xdr:col>1</xdr:col>
      <xdr:colOff>42333</xdr:colOff>
      <xdr:row>332</xdr:row>
      <xdr:rowOff>169332</xdr:rowOff>
    </xdr:from>
    <xdr:to>
      <xdr:col>1</xdr:col>
      <xdr:colOff>703791</xdr:colOff>
      <xdr:row>336</xdr:row>
      <xdr:rowOff>36408</xdr:rowOff>
    </xdr:to>
    <xdr:sp macro="" textlink="">
      <xdr:nvSpPr>
        <xdr:cNvPr id="419" name="Овал 418">
          <a:extLst>
            <a:ext uri="{FF2B5EF4-FFF2-40B4-BE49-F238E27FC236}">
              <a16:creationId xmlns:a16="http://schemas.microsoft.com/office/drawing/2014/main" id="{00000000-0008-0000-0200-0000A3010000}"/>
            </a:ext>
          </a:extLst>
        </xdr:cNvPr>
        <xdr:cNvSpPr/>
      </xdr:nvSpPr>
      <xdr:spPr>
        <a:xfrm>
          <a:off x="127000" y="53392915"/>
          <a:ext cx="661458" cy="586743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8</a:t>
          </a:r>
        </a:p>
      </xdr:txBody>
    </xdr:sp>
    <xdr:clientData/>
  </xdr:twoCellAnchor>
  <xdr:twoCellAnchor>
    <xdr:from>
      <xdr:col>1</xdr:col>
      <xdr:colOff>825500</xdr:colOff>
      <xdr:row>332</xdr:row>
      <xdr:rowOff>158750</xdr:rowOff>
    </xdr:from>
    <xdr:to>
      <xdr:col>5</xdr:col>
      <xdr:colOff>201084</xdr:colOff>
      <xdr:row>336</xdr:row>
      <xdr:rowOff>87311</xdr:rowOff>
    </xdr:to>
    <xdr:sp macro="" textlink="">
      <xdr:nvSpPr>
        <xdr:cNvPr id="420" name="Прямоугольник 419">
          <a:extLst>
            <a:ext uri="{FF2B5EF4-FFF2-40B4-BE49-F238E27FC236}">
              <a16:creationId xmlns:a16="http://schemas.microsoft.com/office/drawing/2014/main" id="{00000000-0008-0000-0200-0000A4010000}"/>
            </a:ext>
          </a:extLst>
        </xdr:cNvPr>
        <xdr:cNvSpPr/>
      </xdr:nvSpPr>
      <xdr:spPr>
        <a:xfrm>
          <a:off x="910167" y="53382333"/>
          <a:ext cx="3577167" cy="648228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для сверления </a:t>
          </a:r>
          <a:r>
            <a:rPr lang="en-US" sz="1100" b="1">
              <a:solidFill>
                <a:srgbClr val="1A1A18"/>
              </a:solidFill>
            </a:rPr>
            <a:t>Actro/Quadro </a:t>
          </a:r>
        </a:p>
        <a:p>
          <a:pPr algn="ctr"/>
          <a:r>
            <a:rPr lang="ru-RU" sz="1100" b="1">
              <a:solidFill>
                <a:srgbClr val="1A1A18"/>
              </a:solidFill>
            </a:rPr>
            <a:t>от переднего края "Отверстие</a:t>
          </a:r>
          <a:r>
            <a:rPr lang="ru-RU" sz="1100" b="1" baseline="0">
              <a:solidFill>
                <a:srgbClr val="1A1A18"/>
              </a:solidFill>
            </a:rPr>
            <a:t> №2"</a:t>
          </a:r>
          <a:endParaRPr lang="ru-RU" sz="1100" b="1">
            <a:solidFill>
              <a:srgbClr val="1A1A18"/>
            </a:solidFill>
          </a:endParaRPr>
        </a:p>
      </xdr:txBody>
    </xdr:sp>
    <xdr:clientData/>
  </xdr:twoCellAnchor>
  <xdr:twoCellAnchor>
    <xdr:from>
      <xdr:col>1</xdr:col>
      <xdr:colOff>31750</xdr:colOff>
      <xdr:row>337</xdr:row>
      <xdr:rowOff>148167</xdr:rowOff>
    </xdr:from>
    <xdr:to>
      <xdr:col>1</xdr:col>
      <xdr:colOff>693208</xdr:colOff>
      <xdr:row>341</xdr:row>
      <xdr:rowOff>15245</xdr:rowOff>
    </xdr:to>
    <xdr:sp macro="" textlink="">
      <xdr:nvSpPr>
        <xdr:cNvPr id="422" name="Овал 421">
          <a:extLst>
            <a:ext uri="{FF2B5EF4-FFF2-40B4-BE49-F238E27FC236}">
              <a16:creationId xmlns:a16="http://schemas.microsoft.com/office/drawing/2014/main" id="{00000000-0008-0000-0200-0000A6010000}"/>
            </a:ext>
          </a:extLst>
        </xdr:cNvPr>
        <xdr:cNvSpPr/>
      </xdr:nvSpPr>
      <xdr:spPr>
        <a:xfrm>
          <a:off x="116417" y="54271334"/>
          <a:ext cx="661458" cy="586744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9</a:t>
          </a:r>
        </a:p>
      </xdr:txBody>
    </xdr:sp>
    <xdr:clientData/>
  </xdr:twoCellAnchor>
  <xdr:twoCellAnchor>
    <xdr:from>
      <xdr:col>1</xdr:col>
      <xdr:colOff>814917</xdr:colOff>
      <xdr:row>337</xdr:row>
      <xdr:rowOff>116417</xdr:rowOff>
    </xdr:from>
    <xdr:to>
      <xdr:col>5</xdr:col>
      <xdr:colOff>190501</xdr:colOff>
      <xdr:row>341</xdr:row>
      <xdr:rowOff>44980</xdr:rowOff>
    </xdr:to>
    <xdr:sp macro="" textlink="">
      <xdr:nvSpPr>
        <xdr:cNvPr id="423" name="Прямоугольник 422">
          <a:extLst>
            <a:ext uri="{FF2B5EF4-FFF2-40B4-BE49-F238E27FC236}">
              <a16:creationId xmlns:a16="http://schemas.microsoft.com/office/drawing/2014/main" id="{00000000-0008-0000-0200-0000A7010000}"/>
            </a:ext>
          </a:extLst>
        </xdr:cNvPr>
        <xdr:cNvSpPr/>
      </xdr:nvSpPr>
      <xdr:spPr>
        <a:xfrm>
          <a:off x="899584" y="54239584"/>
          <a:ext cx="3577167" cy="648229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для сверления </a:t>
          </a:r>
          <a:r>
            <a:rPr lang="en-US" sz="1100" b="1">
              <a:solidFill>
                <a:srgbClr val="1A1A18"/>
              </a:solidFill>
            </a:rPr>
            <a:t>Actro/Quadro </a:t>
          </a:r>
        </a:p>
        <a:p>
          <a:pPr algn="ctr"/>
          <a:r>
            <a:rPr lang="ru-RU" sz="1100" b="1">
              <a:solidFill>
                <a:srgbClr val="1A1A18"/>
              </a:solidFill>
            </a:rPr>
            <a:t>от переднего края "Отверстие</a:t>
          </a:r>
          <a:r>
            <a:rPr lang="ru-RU" sz="1100" b="1" baseline="0">
              <a:solidFill>
                <a:srgbClr val="1A1A18"/>
              </a:solidFill>
            </a:rPr>
            <a:t> №3"</a:t>
          </a:r>
          <a:endParaRPr lang="ru-RU" sz="1100" b="1">
            <a:solidFill>
              <a:srgbClr val="1A1A18"/>
            </a:solidFill>
          </a:endParaRPr>
        </a:p>
      </xdr:txBody>
    </xdr:sp>
    <xdr:clientData/>
  </xdr:twoCellAnchor>
  <xdr:twoCellAnchor>
    <xdr:from>
      <xdr:col>1</xdr:col>
      <xdr:colOff>31750</xdr:colOff>
      <xdr:row>342</xdr:row>
      <xdr:rowOff>74085</xdr:rowOff>
    </xdr:from>
    <xdr:to>
      <xdr:col>1</xdr:col>
      <xdr:colOff>693208</xdr:colOff>
      <xdr:row>345</xdr:row>
      <xdr:rowOff>121079</xdr:rowOff>
    </xdr:to>
    <xdr:sp macro="" textlink="">
      <xdr:nvSpPr>
        <xdr:cNvPr id="427" name="Овал 426">
          <a:extLst>
            <a:ext uri="{FF2B5EF4-FFF2-40B4-BE49-F238E27FC236}">
              <a16:creationId xmlns:a16="http://schemas.microsoft.com/office/drawing/2014/main" id="{00000000-0008-0000-0200-0000AB010000}"/>
            </a:ext>
          </a:extLst>
        </xdr:cNvPr>
        <xdr:cNvSpPr/>
      </xdr:nvSpPr>
      <xdr:spPr>
        <a:xfrm>
          <a:off x="116417" y="55096835"/>
          <a:ext cx="661458" cy="586744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10</a:t>
          </a:r>
        </a:p>
      </xdr:txBody>
    </xdr:sp>
    <xdr:clientData/>
  </xdr:twoCellAnchor>
  <xdr:twoCellAnchor>
    <xdr:from>
      <xdr:col>1</xdr:col>
      <xdr:colOff>814917</xdr:colOff>
      <xdr:row>342</xdr:row>
      <xdr:rowOff>21166</xdr:rowOff>
    </xdr:from>
    <xdr:to>
      <xdr:col>5</xdr:col>
      <xdr:colOff>190501</xdr:colOff>
      <xdr:row>345</xdr:row>
      <xdr:rowOff>126999</xdr:rowOff>
    </xdr:to>
    <xdr:sp macro="" textlink="">
      <xdr:nvSpPr>
        <xdr:cNvPr id="432" name="Прямоугольник 431">
          <a:extLst>
            <a:ext uri="{FF2B5EF4-FFF2-40B4-BE49-F238E27FC236}">
              <a16:creationId xmlns:a16="http://schemas.microsoft.com/office/drawing/2014/main" id="{00000000-0008-0000-0200-0000B0010000}"/>
            </a:ext>
          </a:extLst>
        </xdr:cNvPr>
        <xdr:cNvSpPr/>
      </xdr:nvSpPr>
      <xdr:spPr>
        <a:xfrm>
          <a:off x="899584" y="55043916"/>
          <a:ext cx="3577167" cy="64558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для сверления </a:t>
          </a:r>
          <a:r>
            <a:rPr lang="en-US" sz="1100" b="1">
              <a:solidFill>
                <a:srgbClr val="1A1A18"/>
              </a:solidFill>
            </a:rPr>
            <a:t>Actro/Quadro </a:t>
          </a:r>
        </a:p>
        <a:p>
          <a:pPr algn="ctr"/>
          <a:r>
            <a:rPr lang="ru-RU" sz="1100" b="1">
              <a:solidFill>
                <a:srgbClr val="1A1A18"/>
              </a:solidFill>
            </a:rPr>
            <a:t>от переднего края "Отверстие</a:t>
          </a:r>
          <a:r>
            <a:rPr lang="ru-RU" sz="1100" b="1" baseline="0">
              <a:solidFill>
                <a:srgbClr val="1A1A18"/>
              </a:solidFill>
            </a:rPr>
            <a:t> №4"</a:t>
          </a:r>
          <a:endParaRPr lang="ru-RU" sz="1100" b="1">
            <a:solidFill>
              <a:srgbClr val="1A1A18"/>
            </a:solidFill>
          </a:endParaRPr>
        </a:p>
      </xdr:txBody>
    </xdr:sp>
    <xdr:clientData/>
  </xdr:twoCellAnchor>
  <xdr:twoCellAnchor>
    <xdr:from>
      <xdr:col>1</xdr:col>
      <xdr:colOff>1016000</xdr:colOff>
      <xdr:row>365</xdr:row>
      <xdr:rowOff>127009</xdr:rowOff>
    </xdr:from>
    <xdr:to>
      <xdr:col>5</xdr:col>
      <xdr:colOff>1026583</xdr:colOff>
      <xdr:row>370</xdr:row>
      <xdr:rowOff>169341</xdr:rowOff>
    </xdr:to>
    <xdr:sp macro="" textlink="">
      <xdr:nvSpPr>
        <xdr:cNvPr id="437" name="Скругленный прямоугольник 8">
          <a:extLst>
            <a:ext uri="{FF2B5EF4-FFF2-40B4-BE49-F238E27FC236}">
              <a16:creationId xmlns:a16="http://schemas.microsoft.com/office/drawing/2014/main" id="{00000000-0008-0000-0200-0000B5010000}"/>
            </a:ext>
          </a:extLst>
        </xdr:cNvPr>
        <xdr:cNvSpPr/>
      </xdr:nvSpPr>
      <xdr:spPr>
        <a:xfrm>
          <a:off x="1100667" y="59287842"/>
          <a:ext cx="4212166" cy="941916"/>
        </a:xfrm>
        <a:prstGeom prst="roundRect">
          <a:avLst/>
        </a:prstGeom>
        <a:noFill/>
        <a:ln w="50800">
          <a:solidFill>
            <a:schemeClr val="tx1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>
              <a:solidFill>
                <a:schemeClr val="tx1"/>
              </a:solidFill>
            </a:rPr>
            <a:t>AvanTech YOU </a:t>
          </a:r>
          <a:r>
            <a:rPr lang="ru-RU" sz="2400" b="1">
              <a:solidFill>
                <a:schemeClr val="tx1"/>
              </a:solidFill>
            </a:rPr>
            <a:t>высота </a:t>
          </a:r>
          <a:r>
            <a:rPr lang="en-US" sz="2400" b="1">
              <a:solidFill>
                <a:schemeClr val="tx1"/>
              </a:solidFill>
            </a:rPr>
            <a:t>1</a:t>
          </a:r>
          <a:r>
            <a:rPr lang="ru-RU" sz="2400" b="1">
              <a:solidFill>
                <a:schemeClr val="tx1"/>
              </a:solidFill>
            </a:rPr>
            <a:t>87 мм</a:t>
          </a:r>
        </a:p>
      </xdr:txBody>
    </xdr:sp>
    <xdr:clientData/>
  </xdr:twoCellAnchor>
  <xdr:twoCellAnchor editAs="oneCell">
    <xdr:from>
      <xdr:col>8</xdr:col>
      <xdr:colOff>476252</xdr:colOff>
      <xdr:row>372</xdr:row>
      <xdr:rowOff>38788</xdr:rowOff>
    </xdr:from>
    <xdr:to>
      <xdr:col>29</xdr:col>
      <xdr:colOff>211667</xdr:colOff>
      <xdr:row>421</xdr:row>
      <xdr:rowOff>88899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2" y="60459038"/>
          <a:ext cx="10361082" cy="8866028"/>
        </a:xfrm>
        <a:prstGeom prst="rect">
          <a:avLst/>
        </a:prstGeom>
      </xdr:spPr>
    </xdr:pic>
    <xdr:clientData/>
  </xdr:twoCellAnchor>
  <xdr:twoCellAnchor editAs="oneCell">
    <xdr:from>
      <xdr:col>8</xdr:col>
      <xdr:colOff>518582</xdr:colOff>
      <xdr:row>428</xdr:row>
      <xdr:rowOff>127001</xdr:rowOff>
    </xdr:from>
    <xdr:to>
      <xdr:col>29</xdr:col>
      <xdr:colOff>251993</xdr:colOff>
      <xdr:row>463</xdr:row>
      <xdr:rowOff>28497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0332" y="70622584"/>
          <a:ext cx="10359078" cy="6198579"/>
        </a:xfrm>
        <a:prstGeom prst="rect">
          <a:avLst/>
        </a:prstGeom>
      </xdr:spPr>
    </xdr:pic>
    <xdr:clientData/>
  </xdr:twoCellAnchor>
  <xdr:twoCellAnchor>
    <xdr:from>
      <xdr:col>8</xdr:col>
      <xdr:colOff>709083</xdr:colOff>
      <xdr:row>374</xdr:row>
      <xdr:rowOff>52917</xdr:rowOff>
    </xdr:from>
    <xdr:to>
      <xdr:col>8</xdr:col>
      <xdr:colOff>709083</xdr:colOff>
      <xdr:row>417</xdr:row>
      <xdr:rowOff>95250</xdr:rowOff>
    </xdr:to>
    <xdr:cxnSp macro="">
      <xdr:nvCxnSpPr>
        <xdr:cNvPr id="439" name="Прямая соединительная линия 438">
          <a:extLst>
            <a:ext uri="{FF2B5EF4-FFF2-40B4-BE49-F238E27FC236}">
              <a16:creationId xmlns:a16="http://schemas.microsoft.com/office/drawing/2014/main" id="{00000000-0008-0000-0200-0000B7010000}"/>
            </a:ext>
          </a:extLst>
        </xdr:cNvPr>
        <xdr:cNvCxnSpPr/>
      </xdr:nvCxnSpPr>
      <xdr:spPr>
        <a:xfrm>
          <a:off x="7090833" y="60833000"/>
          <a:ext cx="0" cy="7778750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740833</xdr:colOff>
      <xdr:row>374</xdr:row>
      <xdr:rowOff>52917</xdr:rowOff>
    </xdr:from>
    <xdr:to>
      <xdr:col>28</xdr:col>
      <xdr:colOff>624418</xdr:colOff>
      <xdr:row>374</xdr:row>
      <xdr:rowOff>52917</xdr:rowOff>
    </xdr:to>
    <xdr:cxnSp macro="">
      <xdr:nvCxnSpPr>
        <xdr:cNvPr id="443" name="Прямая соединительная линия 442">
          <a:extLst>
            <a:ext uri="{FF2B5EF4-FFF2-40B4-BE49-F238E27FC236}">
              <a16:creationId xmlns:a16="http://schemas.microsoft.com/office/drawing/2014/main" id="{00000000-0008-0000-0200-0000BB010000}"/>
            </a:ext>
          </a:extLst>
        </xdr:cNvPr>
        <xdr:cNvCxnSpPr/>
      </xdr:nvCxnSpPr>
      <xdr:spPr>
        <a:xfrm flipV="1">
          <a:off x="7122583" y="60833000"/>
          <a:ext cx="9863668" cy="0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582084</xdr:colOff>
      <xdr:row>374</xdr:row>
      <xdr:rowOff>42333</xdr:rowOff>
    </xdr:from>
    <xdr:to>
      <xdr:col>28</xdr:col>
      <xdr:colOff>582084</xdr:colOff>
      <xdr:row>417</xdr:row>
      <xdr:rowOff>84666</xdr:rowOff>
    </xdr:to>
    <xdr:cxnSp macro="">
      <xdr:nvCxnSpPr>
        <xdr:cNvPr id="444" name="Прямая соединительная линия 443">
          <a:extLst>
            <a:ext uri="{FF2B5EF4-FFF2-40B4-BE49-F238E27FC236}">
              <a16:creationId xmlns:a16="http://schemas.microsoft.com/office/drawing/2014/main" id="{00000000-0008-0000-0200-0000BC010000}"/>
            </a:ext>
          </a:extLst>
        </xdr:cNvPr>
        <xdr:cNvCxnSpPr/>
      </xdr:nvCxnSpPr>
      <xdr:spPr>
        <a:xfrm>
          <a:off x="16943917" y="60822416"/>
          <a:ext cx="0" cy="7778750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687917</xdr:colOff>
      <xdr:row>416</xdr:row>
      <xdr:rowOff>179916</xdr:rowOff>
    </xdr:from>
    <xdr:to>
      <xdr:col>28</xdr:col>
      <xdr:colOff>571502</xdr:colOff>
      <xdr:row>416</xdr:row>
      <xdr:rowOff>179916</xdr:rowOff>
    </xdr:to>
    <xdr:cxnSp macro="">
      <xdr:nvCxnSpPr>
        <xdr:cNvPr id="445" name="Прямая соединительная линия 444">
          <a:extLst>
            <a:ext uri="{FF2B5EF4-FFF2-40B4-BE49-F238E27FC236}">
              <a16:creationId xmlns:a16="http://schemas.microsoft.com/office/drawing/2014/main" id="{00000000-0008-0000-0200-0000BD010000}"/>
            </a:ext>
          </a:extLst>
        </xdr:cNvPr>
        <xdr:cNvCxnSpPr/>
      </xdr:nvCxnSpPr>
      <xdr:spPr>
        <a:xfrm flipV="1">
          <a:off x="7069667" y="68516499"/>
          <a:ext cx="9863668" cy="0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63502</xdr:colOff>
      <xdr:row>405</xdr:row>
      <xdr:rowOff>127001</xdr:rowOff>
    </xdr:from>
    <xdr:to>
      <xdr:col>10</xdr:col>
      <xdr:colOff>63502</xdr:colOff>
      <xdr:row>422</xdr:row>
      <xdr:rowOff>9072</xdr:rowOff>
    </xdr:to>
    <xdr:cxnSp macro="">
      <xdr:nvCxnSpPr>
        <xdr:cNvPr id="447" name="Прямая соединительная линия 446">
          <a:extLst>
            <a:ext uri="{FF2B5EF4-FFF2-40B4-BE49-F238E27FC236}">
              <a16:creationId xmlns:a16="http://schemas.microsoft.com/office/drawing/2014/main" id="{00000000-0008-0000-0200-0000BF010000}"/>
            </a:ext>
          </a:extLst>
        </xdr:cNvPr>
        <xdr:cNvCxnSpPr/>
      </xdr:nvCxnSpPr>
      <xdr:spPr>
        <a:xfrm>
          <a:off x="7901216" y="68335072"/>
          <a:ext cx="0" cy="3043464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693964</xdr:colOff>
      <xdr:row>417</xdr:row>
      <xdr:rowOff>21167</xdr:rowOff>
    </xdr:from>
    <xdr:to>
      <xdr:col>8</xdr:col>
      <xdr:colOff>693964</xdr:colOff>
      <xdr:row>422</xdr:row>
      <xdr:rowOff>13607</xdr:rowOff>
    </xdr:to>
    <xdr:cxnSp macro="">
      <xdr:nvCxnSpPr>
        <xdr:cNvPr id="450" name="Прямая соединительная линия 449">
          <a:extLst>
            <a:ext uri="{FF2B5EF4-FFF2-40B4-BE49-F238E27FC236}">
              <a16:creationId xmlns:a16="http://schemas.microsoft.com/office/drawing/2014/main" id="{00000000-0008-0000-0200-0000C2010000}"/>
            </a:ext>
          </a:extLst>
        </xdr:cNvPr>
        <xdr:cNvCxnSpPr/>
      </xdr:nvCxnSpPr>
      <xdr:spPr>
        <a:xfrm flipH="1">
          <a:off x="7066643" y="70460810"/>
          <a:ext cx="0" cy="922261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264582</xdr:colOff>
      <xdr:row>405</xdr:row>
      <xdr:rowOff>105834</xdr:rowOff>
    </xdr:from>
    <xdr:to>
      <xdr:col>10</xdr:col>
      <xdr:colOff>63343</xdr:colOff>
      <xdr:row>405</xdr:row>
      <xdr:rowOff>105834</xdr:rowOff>
    </xdr:to>
    <xdr:cxnSp macro="">
      <xdr:nvCxnSpPr>
        <xdr:cNvPr id="451" name="Прямая соединительная линия 450">
          <a:extLst>
            <a:ext uri="{FF2B5EF4-FFF2-40B4-BE49-F238E27FC236}">
              <a16:creationId xmlns:a16="http://schemas.microsoft.com/office/drawing/2014/main" id="{00000000-0008-0000-0200-0000C3010000}"/>
            </a:ext>
          </a:extLst>
        </xdr:cNvPr>
        <xdr:cNvCxnSpPr/>
      </xdr:nvCxnSpPr>
      <xdr:spPr>
        <a:xfrm flipV="1">
          <a:off x="6646332" y="66463334"/>
          <a:ext cx="1269844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31750</xdr:colOff>
      <xdr:row>399</xdr:row>
      <xdr:rowOff>127000</xdr:rowOff>
    </xdr:from>
    <xdr:to>
      <xdr:col>10</xdr:col>
      <xdr:colOff>63874</xdr:colOff>
      <xdr:row>399</xdr:row>
      <xdr:rowOff>127000</xdr:rowOff>
    </xdr:to>
    <xdr:cxnSp macro="">
      <xdr:nvCxnSpPr>
        <xdr:cNvPr id="455" name="Прямая соединительная линия 454">
          <a:extLst>
            <a:ext uri="{FF2B5EF4-FFF2-40B4-BE49-F238E27FC236}">
              <a16:creationId xmlns:a16="http://schemas.microsoft.com/office/drawing/2014/main" id="{00000000-0008-0000-0200-0000C7010000}"/>
            </a:ext>
          </a:extLst>
        </xdr:cNvPr>
        <xdr:cNvCxnSpPr/>
      </xdr:nvCxnSpPr>
      <xdr:spPr>
        <a:xfrm>
          <a:off x="6023429" y="67219286"/>
          <a:ext cx="1878159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358321</xdr:colOff>
      <xdr:row>417</xdr:row>
      <xdr:rowOff>21166</xdr:rowOff>
    </xdr:from>
    <xdr:to>
      <xdr:col>8</xdr:col>
      <xdr:colOff>670752</xdr:colOff>
      <xdr:row>417</xdr:row>
      <xdr:rowOff>21166</xdr:rowOff>
    </xdr:to>
    <xdr:cxnSp macro="">
      <xdr:nvCxnSpPr>
        <xdr:cNvPr id="456" name="Прямая соединительная линия 455">
          <a:extLst>
            <a:ext uri="{FF2B5EF4-FFF2-40B4-BE49-F238E27FC236}">
              <a16:creationId xmlns:a16="http://schemas.microsoft.com/office/drawing/2014/main" id="{00000000-0008-0000-0200-0000C8010000}"/>
            </a:ext>
          </a:extLst>
        </xdr:cNvPr>
        <xdr:cNvCxnSpPr/>
      </xdr:nvCxnSpPr>
      <xdr:spPr>
        <a:xfrm flipV="1">
          <a:off x="4644571" y="70460809"/>
          <a:ext cx="239886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616857</xdr:colOff>
      <xdr:row>421</xdr:row>
      <xdr:rowOff>122464</xdr:rowOff>
    </xdr:from>
    <xdr:to>
      <xdr:col>10</xdr:col>
      <xdr:colOff>119441</xdr:colOff>
      <xdr:row>421</xdr:row>
      <xdr:rowOff>122464</xdr:rowOff>
    </xdr:to>
    <xdr:cxnSp macro="">
      <xdr:nvCxnSpPr>
        <xdr:cNvPr id="459" name="Прямая соединительная линия 458">
          <a:extLst>
            <a:ext uri="{FF2B5EF4-FFF2-40B4-BE49-F238E27FC236}">
              <a16:creationId xmlns:a16="http://schemas.microsoft.com/office/drawing/2014/main" id="{00000000-0008-0000-0200-0000CB010000}"/>
            </a:ext>
          </a:extLst>
        </xdr:cNvPr>
        <xdr:cNvCxnSpPr/>
      </xdr:nvCxnSpPr>
      <xdr:spPr>
        <a:xfrm>
          <a:off x="6989536" y="71305964"/>
          <a:ext cx="967619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349250</xdr:colOff>
      <xdr:row>405</xdr:row>
      <xdr:rowOff>31750</xdr:rowOff>
    </xdr:from>
    <xdr:to>
      <xdr:col>8</xdr:col>
      <xdr:colOff>349250</xdr:colOff>
      <xdr:row>417</xdr:row>
      <xdr:rowOff>99786</xdr:rowOff>
    </xdr:to>
    <xdr:cxnSp macro="">
      <xdr:nvCxnSpPr>
        <xdr:cNvPr id="472" name="Прямая соединительная линия 471">
          <a:extLst>
            <a:ext uri="{FF2B5EF4-FFF2-40B4-BE49-F238E27FC236}">
              <a16:creationId xmlns:a16="http://schemas.microsoft.com/office/drawing/2014/main" id="{00000000-0008-0000-0200-0000D8010000}"/>
            </a:ext>
          </a:extLst>
        </xdr:cNvPr>
        <xdr:cNvCxnSpPr/>
      </xdr:nvCxnSpPr>
      <xdr:spPr>
        <a:xfrm>
          <a:off x="6731000" y="66389250"/>
          <a:ext cx="0" cy="2227036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105833</xdr:colOff>
      <xdr:row>399</xdr:row>
      <xdr:rowOff>52916</xdr:rowOff>
    </xdr:from>
    <xdr:to>
      <xdr:col>7</xdr:col>
      <xdr:colOff>105833</xdr:colOff>
      <xdr:row>417</xdr:row>
      <xdr:rowOff>116416</xdr:rowOff>
    </xdr:to>
    <xdr:cxnSp macro="">
      <xdr:nvCxnSpPr>
        <xdr:cNvPr id="477" name="Прямая соединительная линия 476">
          <a:extLst>
            <a:ext uri="{FF2B5EF4-FFF2-40B4-BE49-F238E27FC236}">
              <a16:creationId xmlns:a16="http://schemas.microsoft.com/office/drawing/2014/main" id="{00000000-0008-0000-0200-0000DD010000}"/>
            </a:ext>
          </a:extLst>
        </xdr:cNvPr>
        <xdr:cNvCxnSpPr/>
      </xdr:nvCxnSpPr>
      <xdr:spPr>
        <a:xfrm>
          <a:off x="6106583" y="65330916"/>
          <a:ext cx="0" cy="33020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22678</xdr:colOff>
      <xdr:row>393</xdr:row>
      <xdr:rowOff>127000</xdr:rowOff>
    </xdr:from>
    <xdr:to>
      <xdr:col>10</xdr:col>
      <xdr:colOff>74457</xdr:colOff>
      <xdr:row>393</xdr:row>
      <xdr:rowOff>127000</xdr:rowOff>
    </xdr:to>
    <xdr:cxnSp macro="">
      <xdr:nvCxnSpPr>
        <xdr:cNvPr id="480" name="Прямая соединительная линия 479">
          <a:extLst>
            <a:ext uri="{FF2B5EF4-FFF2-40B4-BE49-F238E27FC236}">
              <a16:creationId xmlns:a16="http://schemas.microsoft.com/office/drawing/2014/main" id="{00000000-0008-0000-0200-0000E0010000}"/>
            </a:ext>
          </a:extLst>
        </xdr:cNvPr>
        <xdr:cNvCxnSpPr/>
      </xdr:nvCxnSpPr>
      <xdr:spPr>
        <a:xfrm>
          <a:off x="5343071" y="66103500"/>
          <a:ext cx="256910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353786</xdr:colOff>
      <xdr:row>387</xdr:row>
      <xdr:rowOff>154212</xdr:rowOff>
    </xdr:from>
    <xdr:to>
      <xdr:col>10</xdr:col>
      <xdr:colOff>53289</xdr:colOff>
      <xdr:row>387</xdr:row>
      <xdr:rowOff>154212</xdr:rowOff>
    </xdr:to>
    <xdr:cxnSp macro="">
      <xdr:nvCxnSpPr>
        <xdr:cNvPr id="483" name="Прямая соединительная линия 482">
          <a:extLst>
            <a:ext uri="{FF2B5EF4-FFF2-40B4-BE49-F238E27FC236}">
              <a16:creationId xmlns:a16="http://schemas.microsoft.com/office/drawing/2014/main" id="{00000000-0008-0000-0200-0000E3010000}"/>
            </a:ext>
          </a:extLst>
        </xdr:cNvPr>
        <xdr:cNvCxnSpPr/>
      </xdr:nvCxnSpPr>
      <xdr:spPr>
        <a:xfrm>
          <a:off x="4640036" y="65014926"/>
          <a:ext cx="3250967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179917</xdr:colOff>
      <xdr:row>410</xdr:row>
      <xdr:rowOff>105833</xdr:rowOff>
    </xdr:from>
    <xdr:to>
      <xdr:col>8</xdr:col>
      <xdr:colOff>282384</xdr:colOff>
      <xdr:row>413</xdr:row>
      <xdr:rowOff>12507</xdr:rowOff>
    </xdr:to>
    <xdr:sp macro="" textlink="">
      <xdr:nvSpPr>
        <xdr:cNvPr id="484" name="Овал 483">
          <a:extLst>
            <a:ext uri="{FF2B5EF4-FFF2-40B4-BE49-F238E27FC236}">
              <a16:creationId xmlns:a16="http://schemas.microsoft.com/office/drawing/2014/main" id="{00000000-0008-0000-0200-0000E4010000}"/>
            </a:ext>
          </a:extLst>
        </xdr:cNvPr>
        <xdr:cNvSpPr/>
      </xdr:nvSpPr>
      <xdr:spPr>
        <a:xfrm>
          <a:off x="6180667" y="67362916"/>
          <a:ext cx="483467" cy="446424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</a:t>
          </a:r>
        </a:p>
      </xdr:txBody>
    </xdr:sp>
    <xdr:clientData/>
  </xdr:twoCellAnchor>
  <xdr:twoCellAnchor>
    <xdr:from>
      <xdr:col>6</xdr:col>
      <xdr:colOff>190499</xdr:colOff>
      <xdr:row>407</xdr:row>
      <xdr:rowOff>52917</xdr:rowOff>
    </xdr:from>
    <xdr:to>
      <xdr:col>6</xdr:col>
      <xdr:colOff>670262</xdr:colOff>
      <xdr:row>409</xdr:row>
      <xdr:rowOff>136861</xdr:rowOff>
    </xdr:to>
    <xdr:sp macro="" textlink="">
      <xdr:nvSpPr>
        <xdr:cNvPr id="487" name="Овал 486">
          <a:extLst>
            <a:ext uri="{FF2B5EF4-FFF2-40B4-BE49-F238E27FC236}">
              <a16:creationId xmlns:a16="http://schemas.microsoft.com/office/drawing/2014/main" id="{00000000-0008-0000-0200-0000E7010000}"/>
            </a:ext>
          </a:extLst>
        </xdr:cNvPr>
        <xdr:cNvSpPr/>
      </xdr:nvSpPr>
      <xdr:spPr>
        <a:xfrm>
          <a:off x="5513916" y="66770250"/>
          <a:ext cx="47976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2</a:t>
          </a:r>
        </a:p>
      </xdr:txBody>
    </xdr:sp>
    <xdr:clientData/>
  </xdr:twoCellAnchor>
  <xdr:twoCellAnchor>
    <xdr:from>
      <xdr:col>6</xdr:col>
      <xdr:colOff>77107</xdr:colOff>
      <xdr:row>393</xdr:row>
      <xdr:rowOff>40821</xdr:rowOff>
    </xdr:from>
    <xdr:to>
      <xdr:col>6</xdr:col>
      <xdr:colOff>77107</xdr:colOff>
      <xdr:row>417</xdr:row>
      <xdr:rowOff>95250</xdr:rowOff>
    </xdr:to>
    <xdr:cxnSp macro="">
      <xdr:nvCxnSpPr>
        <xdr:cNvPr id="488" name="Прямая соединительная линия 487">
          <a:extLst>
            <a:ext uri="{FF2B5EF4-FFF2-40B4-BE49-F238E27FC236}">
              <a16:creationId xmlns:a16="http://schemas.microsoft.com/office/drawing/2014/main" id="{00000000-0008-0000-0200-0000E8010000}"/>
            </a:ext>
          </a:extLst>
        </xdr:cNvPr>
        <xdr:cNvCxnSpPr/>
      </xdr:nvCxnSpPr>
      <xdr:spPr>
        <a:xfrm>
          <a:off x="5397500" y="66017321"/>
          <a:ext cx="0" cy="4517572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421821</xdr:colOff>
      <xdr:row>387</xdr:row>
      <xdr:rowOff>77107</xdr:rowOff>
    </xdr:from>
    <xdr:to>
      <xdr:col>5</xdr:col>
      <xdr:colOff>421821</xdr:colOff>
      <xdr:row>417</xdr:row>
      <xdr:rowOff>95250</xdr:rowOff>
    </xdr:to>
    <xdr:cxnSp macro="">
      <xdr:nvCxnSpPr>
        <xdr:cNvPr id="492" name="Прямая соединительная линия 491">
          <a:extLst>
            <a:ext uri="{FF2B5EF4-FFF2-40B4-BE49-F238E27FC236}">
              <a16:creationId xmlns:a16="http://schemas.microsoft.com/office/drawing/2014/main" id="{00000000-0008-0000-0200-0000EC010000}"/>
            </a:ext>
          </a:extLst>
        </xdr:cNvPr>
        <xdr:cNvCxnSpPr/>
      </xdr:nvCxnSpPr>
      <xdr:spPr>
        <a:xfrm>
          <a:off x="4708071" y="64937821"/>
          <a:ext cx="0" cy="5597072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571500</xdr:colOff>
      <xdr:row>402</xdr:row>
      <xdr:rowOff>161774</xdr:rowOff>
    </xdr:from>
    <xdr:to>
      <xdr:col>6</xdr:col>
      <xdr:colOff>14096</xdr:colOff>
      <xdr:row>405</xdr:row>
      <xdr:rowOff>65802</xdr:rowOff>
    </xdr:to>
    <xdr:sp macro="" textlink="">
      <xdr:nvSpPr>
        <xdr:cNvPr id="494" name="Овал 493">
          <a:extLst>
            <a:ext uri="{FF2B5EF4-FFF2-40B4-BE49-F238E27FC236}">
              <a16:creationId xmlns:a16="http://schemas.microsoft.com/office/drawing/2014/main" id="{00000000-0008-0000-0200-0000EE010000}"/>
            </a:ext>
          </a:extLst>
        </xdr:cNvPr>
        <xdr:cNvSpPr/>
      </xdr:nvSpPr>
      <xdr:spPr>
        <a:xfrm>
          <a:off x="4857750" y="67811953"/>
          <a:ext cx="476739" cy="461920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3</a:t>
          </a:r>
        </a:p>
      </xdr:txBody>
    </xdr:sp>
    <xdr:clientData/>
  </xdr:twoCellAnchor>
  <xdr:twoCellAnchor>
    <xdr:from>
      <xdr:col>3</xdr:col>
      <xdr:colOff>613833</xdr:colOff>
      <xdr:row>398</xdr:row>
      <xdr:rowOff>95250</xdr:rowOff>
    </xdr:from>
    <xdr:to>
      <xdr:col>5</xdr:col>
      <xdr:colOff>363346</xdr:colOff>
      <xdr:row>400</xdr:row>
      <xdr:rowOff>179194</xdr:rowOff>
    </xdr:to>
    <xdr:sp macro="" textlink="">
      <xdr:nvSpPr>
        <xdr:cNvPr id="501" name="Овал 500">
          <a:extLst>
            <a:ext uri="{FF2B5EF4-FFF2-40B4-BE49-F238E27FC236}">
              <a16:creationId xmlns:a16="http://schemas.microsoft.com/office/drawing/2014/main" id="{00000000-0008-0000-0200-0000F5010000}"/>
            </a:ext>
          </a:extLst>
        </xdr:cNvPr>
        <xdr:cNvSpPr/>
      </xdr:nvSpPr>
      <xdr:spPr>
        <a:xfrm>
          <a:off x="4169833" y="65193333"/>
          <a:ext cx="47976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4</a:t>
          </a:r>
        </a:p>
      </xdr:txBody>
    </xdr:sp>
    <xdr:clientData/>
  </xdr:twoCellAnchor>
  <xdr:twoCellAnchor>
    <xdr:from>
      <xdr:col>8</xdr:col>
      <xdr:colOff>625927</xdr:colOff>
      <xdr:row>421</xdr:row>
      <xdr:rowOff>49893</xdr:rowOff>
    </xdr:from>
    <xdr:to>
      <xdr:col>8</xdr:col>
      <xdr:colOff>759277</xdr:colOff>
      <xdr:row>421</xdr:row>
      <xdr:rowOff>170543</xdr:rowOff>
    </xdr:to>
    <xdr:cxnSp macro="">
      <xdr:nvCxnSpPr>
        <xdr:cNvPr id="538" name="Прямая соединительная линия 537">
          <a:extLst>
            <a:ext uri="{FF2B5EF4-FFF2-40B4-BE49-F238E27FC236}">
              <a16:creationId xmlns:a16="http://schemas.microsoft.com/office/drawing/2014/main" id="{00000000-0008-0000-0200-00001A020000}"/>
            </a:ext>
          </a:extLst>
        </xdr:cNvPr>
        <xdr:cNvCxnSpPr/>
      </xdr:nvCxnSpPr>
      <xdr:spPr>
        <a:xfrm flipH="1" flipV="1">
          <a:off x="6998606" y="71233393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571500</xdr:colOff>
      <xdr:row>421</xdr:row>
      <xdr:rowOff>54429</xdr:rowOff>
    </xdr:from>
    <xdr:to>
      <xdr:col>10</xdr:col>
      <xdr:colOff>128815</xdr:colOff>
      <xdr:row>421</xdr:row>
      <xdr:rowOff>175079</xdr:rowOff>
    </xdr:to>
    <xdr:cxnSp macro="">
      <xdr:nvCxnSpPr>
        <xdr:cNvPr id="544" name="Прямая соединительная линия 543">
          <a:extLst>
            <a:ext uri="{FF2B5EF4-FFF2-40B4-BE49-F238E27FC236}">
              <a16:creationId xmlns:a16="http://schemas.microsoft.com/office/drawing/2014/main" id="{00000000-0008-0000-0200-000020020000}"/>
            </a:ext>
          </a:extLst>
        </xdr:cNvPr>
        <xdr:cNvCxnSpPr/>
      </xdr:nvCxnSpPr>
      <xdr:spPr>
        <a:xfrm flipH="1" flipV="1">
          <a:off x="7833179" y="71237929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281214</xdr:colOff>
      <xdr:row>416</xdr:row>
      <xdr:rowOff>140607</xdr:rowOff>
    </xdr:from>
    <xdr:to>
      <xdr:col>8</xdr:col>
      <xdr:colOff>414564</xdr:colOff>
      <xdr:row>417</xdr:row>
      <xdr:rowOff>75293</xdr:rowOff>
    </xdr:to>
    <xdr:cxnSp macro="">
      <xdr:nvCxnSpPr>
        <xdr:cNvPr id="545" name="Прямая соединительная линия 544">
          <a:extLst>
            <a:ext uri="{FF2B5EF4-FFF2-40B4-BE49-F238E27FC236}">
              <a16:creationId xmlns:a16="http://schemas.microsoft.com/office/drawing/2014/main" id="{00000000-0008-0000-0200-000021020000}"/>
            </a:ext>
          </a:extLst>
        </xdr:cNvPr>
        <xdr:cNvCxnSpPr/>
      </xdr:nvCxnSpPr>
      <xdr:spPr>
        <a:xfrm flipH="1" flipV="1">
          <a:off x="6653893" y="70394286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36286</xdr:colOff>
      <xdr:row>416</xdr:row>
      <xdr:rowOff>140607</xdr:rowOff>
    </xdr:from>
    <xdr:to>
      <xdr:col>7</xdr:col>
      <xdr:colOff>169636</xdr:colOff>
      <xdr:row>417</xdr:row>
      <xdr:rowOff>75293</xdr:rowOff>
    </xdr:to>
    <xdr:cxnSp macro="">
      <xdr:nvCxnSpPr>
        <xdr:cNvPr id="546" name="Прямая соединительная линия 545">
          <a:extLst>
            <a:ext uri="{FF2B5EF4-FFF2-40B4-BE49-F238E27FC236}">
              <a16:creationId xmlns:a16="http://schemas.microsoft.com/office/drawing/2014/main" id="{00000000-0008-0000-0200-000022020000}"/>
            </a:ext>
          </a:extLst>
        </xdr:cNvPr>
        <xdr:cNvCxnSpPr/>
      </xdr:nvCxnSpPr>
      <xdr:spPr>
        <a:xfrm flipH="1" flipV="1">
          <a:off x="6027965" y="70394286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9071</xdr:colOff>
      <xdr:row>416</xdr:row>
      <xdr:rowOff>140607</xdr:rowOff>
    </xdr:from>
    <xdr:to>
      <xdr:col>6</xdr:col>
      <xdr:colOff>142421</xdr:colOff>
      <xdr:row>417</xdr:row>
      <xdr:rowOff>75293</xdr:rowOff>
    </xdr:to>
    <xdr:cxnSp macro="">
      <xdr:nvCxnSpPr>
        <xdr:cNvPr id="547" name="Прямая соединительная линия 546">
          <a:extLst>
            <a:ext uri="{FF2B5EF4-FFF2-40B4-BE49-F238E27FC236}">
              <a16:creationId xmlns:a16="http://schemas.microsoft.com/office/drawing/2014/main" id="{00000000-0008-0000-0200-000023020000}"/>
            </a:ext>
          </a:extLst>
        </xdr:cNvPr>
        <xdr:cNvCxnSpPr/>
      </xdr:nvCxnSpPr>
      <xdr:spPr>
        <a:xfrm flipH="1" flipV="1">
          <a:off x="5329464" y="70394286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362858</xdr:colOff>
      <xdr:row>416</xdr:row>
      <xdr:rowOff>140606</xdr:rowOff>
    </xdr:from>
    <xdr:to>
      <xdr:col>5</xdr:col>
      <xdr:colOff>496208</xdr:colOff>
      <xdr:row>417</xdr:row>
      <xdr:rowOff>75292</xdr:rowOff>
    </xdr:to>
    <xdr:cxnSp macro="">
      <xdr:nvCxnSpPr>
        <xdr:cNvPr id="548" name="Прямая соединительная линия 547">
          <a:extLst>
            <a:ext uri="{FF2B5EF4-FFF2-40B4-BE49-F238E27FC236}">
              <a16:creationId xmlns:a16="http://schemas.microsoft.com/office/drawing/2014/main" id="{00000000-0008-0000-0200-000024020000}"/>
            </a:ext>
          </a:extLst>
        </xdr:cNvPr>
        <xdr:cNvCxnSpPr/>
      </xdr:nvCxnSpPr>
      <xdr:spPr>
        <a:xfrm flipH="1" flipV="1">
          <a:off x="4649108" y="70394285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272143</xdr:colOff>
      <xdr:row>405</xdr:row>
      <xdr:rowOff>31751</xdr:rowOff>
    </xdr:from>
    <xdr:to>
      <xdr:col>8</xdr:col>
      <xdr:colOff>405493</xdr:colOff>
      <xdr:row>405</xdr:row>
      <xdr:rowOff>152401</xdr:rowOff>
    </xdr:to>
    <xdr:cxnSp macro="">
      <xdr:nvCxnSpPr>
        <xdr:cNvPr id="550" name="Прямая соединительная линия 549">
          <a:extLst>
            <a:ext uri="{FF2B5EF4-FFF2-40B4-BE49-F238E27FC236}">
              <a16:creationId xmlns:a16="http://schemas.microsoft.com/office/drawing/2014/main" id="{00000000-0008-0000-0200-000026020000}"/>
            </a:ext>
          </a:extLst>
        </xdr:cNvPr>
        <xdr:cNvCxnSpPr/>
      </xdr:nvCxnSpPr>
      <xdr:spPr>
        <a:xfrm flipH="1" flipV="1">
          <a:off x="6644822" y="68239822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40821</xdr:colOff>
      <xdr:row>399</xdr:row>
      <xdr:rowOff>63499</xdr:rowOff>
    </xdr:from>
    <xdr:to>
      <xdr:col>7</xdr:col>
      <xdr:colOff>174171</xdr:colOff>
      <xdr:row>399</xdr:row>
      <xdr:rowOff>184149</xdr:rowOff>
    </xdr:to>
    <xdr:cxnSp macro="">
      <xdr:nvCxnSpPr>
        <xdr:cNvPr id="556" name="Прямая соединительная линия 555">
          <a:extLst>
            <a:ext uri="{FF2B5EF4-FFF2-40B4-BE49-F238E27FC236}">
              <a16:creationId xmlns:a16="http://schemas.microsoft.com/office/drawing/2014/main" id="{00000000-0008-0000-0200-00002C020000}"/>
            </a:ext>
          </a:extLst>
        </xdr:cNvPr>
        <xdr:cNvCxnSpPr/>
      </xdr:nvCxnSpPr>
      <xdr:spPr>
        <a:xfrm flipH="1" flipV="1">
          <a:off x="6032500" y="67155785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9071</xdr:colOff>
      <xdr:row>393</xdr:row>
      <xdr:rowOff>58965</xdr:rowOff>
    </xdr:from>
    <xdr:to>
      <xdr:col>6</xdr:col>
      <xdr:colOff>142421</xdr:colOff>
      <xdr:row>393</xdr:row>
      <xdr:rowOff>179615</xdr:rowOff>
    </xdr:to>
    <xdr:cxnSp macro="">
      <xdr:nvCxnSpPr>
        <xdr:cNvPr id="557" name="Прямая соединительная линия 556">
          <a:extLst>
            <a:ext uri="{FF2B5EF4-FFF2-40B4-BE49-F238E27FC236}">
              <a16:creationId xmlns:a16="http://schemas.microsoft.com/office/drawing/2014/main" id="{00000000-0008-0000-0200-00002D020000}"/>
            </a:ext>
          </a:extLst>
        </xdr:cNvPr>
        <xdr:cNvCxnSpPr/>
      </xdr:nvCxnSpPr>
      <xdr:spPr>
        <a:xfrm flipH="1" flipV="1">
          <a:off x="5329464" y="66035465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349250</xdr:colOff>
      <xdr:row>387</xdr:row>
      <xdr:rowOff>81644</xdr:rowOff>
    </xdr:from>
    <xdr:to>
      <xdr:col>5</xdr:col>
      <xdr:colOff>482600</xdr:colOff>
      <xdr:row>388</xdr:row>
      <xdr:rowOff>16329</xdr:rowOff>
    </xdr:to>
    <xdr:cxnSp macro="">
      <xdr:nvCxnSpPr>
        <xdr:cNvPr id="558" name="Прямая соединительная линия 557">
          <a:extLst>
            <a:ext uri="{FF2B5EF4-FFF2-40B4-BE49-F238E27FC236}">
              <a16:creationId xmlns:a16="http://schemas.microsoft.com/office/drawing/2014/main" id="{00000000-0008-0000-0200-00002E020000}"/>
            </a:ext>
          </a:extLst>
        </xdr:cNvPr>
        <xdr:cNvCxnSpPr/>
      </xdr:nvCxnSpPr>
      <xdr:spPr>
        <a:xfrm flipH="1" flipV="1">
          <a:off x="4635500" y="64942358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861785</xdr:colOff>
      <xdr:row>422</xdr:row>
      <xdr:rowOff>22679</xdr:rowOff>
    </xdr:from>
    <xdr:to>
      <xdr:col>9</xdr:col>
      <xdr:colOff>449524</xdr:colOff>
      <xdr:row>424</xdr:row>
      <xdr:rowOff>112670</xdr:rowOff>
    </xdr:to>
    <xdr:sp macro="" textlink="">
      <xdr:nvSpPr>
        <xdr:cNvPr id="559" name="Овал 558">
          <a:extLst>
            <a:ext uri="{FF2B5EF4-FFF2-40B4-BE49-F238E27FC236}">
              <a16:creationId xmlns:a16="http://schemas.microsoft.com/office/drawing/2014/main" id="{00000000-0008-0000-0200-00002F020000}"/>
            </a:ext>
          </a:extLst>
        </xdr:cNvPr>
        <xdr:cNvSpPr/>
      </xdr:nvSpPr>
      <xdr:spPr>
        <a:xfrm>
          <a:off x="7234464" y="71392143"/>
          <a:ext cx="476739" cy="461920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5</a:t>
          </a:r>
        </a:p>
      </xdr:txBody>
    </xdr:sp>
    <xdr:clientData/>
  </xdr:twoCellAnchor>
  <xdr:twoCellAnchor>
    <xdr:from>
      <xdr:col>1</xdr:col>
      <xdr:colOff>10587</xdr:colOff>
      <xdr:row>372</xdr:row>
      <xdr:rowOff>84666</xdr:rowOff>
    </xdr:from>
    <xdr:to>
      <xdr:col>1</xdr:col>
      <xdr:colOff>672045</xdr:colOff>
      <xdr:row>375</xdr:row>
      <xdr:rowOff>129645</xdr:rowOff>
    </xdr:to>
    <xdr:sp macro="" textlink="">
      <xdr:nvSpPr>
        <xdr:cNvPr id="560" name="Овал 559">
          <a:extLst>
            <a:ext uri="{FF2B5EF4-FFF2-40B4-BE49-F238E27FC236}">
              <a16:creationId xmlns:a16="http://schemas.microsoft.com/office/drawing/2014/main" id="{00000000-0008-0000-0200-000030020000}"/>
            </a:ext>
          </a:extLst>
        </xdr:cNvPr>
        <xdr:cNvSpPr/>
      </xdr:nvSpPr>
      <xdr:spPr>
        <a:xfrm>
          <a:off x="95254" y="60504916"/>
          <a:ext cx="661458" cy="584729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</a:t>
          </a:r>
          <a:endParaRPr lang="ru-RU" sz="2000">
            <a:ln>
              <a:solidFill>
                <a:srgbClr val="FF0000"/>
              </a:solidFill>
            </a:ln>
            <a:solidFill>
              <a:srgbClr val="FF0000"/>
            </a:solidFill>
            <a:latin typeface="+mn-lt"/>
          </a:endParaRPr>
        </a:p>
      </xdr:txBody>
    </xdr:sp>
    <xdr:clientData/>
  </xdr:twoCellAnchor>
  <xdr:twoCellAnchor>
    <xdr:from>
      <xdr:col>1</xdr:col>
      <xdr:colOff>772584</xdr:colOff>
      <xdr:row>372</xdr:row>
      <xdr:rowOff>42335</xdr:rowOff>
    </xdr:from>
    <xdr:to>
      <xdr:col>5</xdr:col>
      <xdr:colOff>148168</xdr:colOff>
      <xdr:row>375</xdr:row>
      <xdr:rowOff>148168</xdr:rowOff>
    </xdr:to>
    <xdr:sp macro="" textlink="">
      <xdr:nvSpPr>
        <xdr:cNvPr id="561" name="Прямоугольник 560">
          <a:extLst>
            <a:ext uri="{FF2B5EF4-FFF2-40B4-BE49-F238E27FC236}">
              <a16:creationId xmlns:a16="http://schemas.microsoft.com/office/drawing/2014/main" id="{00000000-0008-0000-0200-000031020000}"/>
            </a:ext>
          </a:extLst>
        </xdr:cNvPr>
        <xdr:cNvSpPr/>
      </xdr:nvSpPr>
      <xdr:spPr>
        <a:xfrm>
          <a:off x="857251" y="60462585"/>
          <a:ext cx="3577167" cy="64558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отверстия №1 по высоте фасада</a:t>
          </a:r>
        </a:p>
      </xdr:txBody>
    </xdr:sp>
    <xdr:clientData/>
  </xdr:twoCellAnchor>
  <xdr:twoCellAnchor>
    <xdr:from>
      <xdr:col>1</xdr:col>
      <xdr:colOff>0</xdr:colOff>
      <xdr:row>376</xdr:row>
      <xdr:rowOff>116420</xdr:rowOff>
    </xdr:from>
    <xdr:to>
      <xdr:col>1</xdr:col>
      <xdr:colOff>661458</xdr:colOff>
      <xdr:row>379</xdr:row>
      <xdr:rowOff>158752</xdr:rowOff>
    </xdr:to>
    <xdr:sp macro="" textlink="">
      <xdr:nvSpPr>
        <xdr:cNvPr id="562" name="Овал 561">
          <a:extLst>
            <a:ext uri="{FF2B5EF4-FFF2-40B4-BE49-F238E27FC236}">
              <a16:creationId xmlns:a16="http://schemas.microsoft.com/office/drawing/2014/main" id="{00000000-0008-0000-0200-000032020000}"/>
            </a:ext>
          </a:extLst>
        </xdr:cNvPr>
        <xdr:cNvSpPr/>
      </xdr:nvSpPr>
      <xdr:spPr>
        <a:xfrm>
          <a:off x="84667" y="61256337"/>
          <a:ext cx="661458" cy="582082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2</a:t>
          </a:r>
        </a:p>
      </xdr:txBody>
    </xdr:sp>
    <xdr:clientData/>
  </xdr:twoCellAnchor>
  <xdr:twoCellAnchor>
    <xdr:from>
      <xdr:col>1</xdr:col>
      <xdr:colOff>772583</xdr:colOff>
      <xdr:row>376</xdr:row>
      <xdr:rowOff>63498</xdr:rowOff>
    </xdr:from>
    <xdr:to>
      <xdr:col>5</xdr:col>
      <xdr:colOff>148167</xdr:colOff>
      <xdr:row>379</xdr:row>
      <xdr:rowOff>166684</xdr:rowOff>
    </xdr:to>
    <xdr:sp macro="" textlink="">
      <xdr:nvSpPr>
        <xdr:cNvPr id="563" name="Прямоугольник 562">
          <a:extLst>
            <a:ext uri="{FF2B5EF4-FFF2-40B4-BE49-F238E27FC236}">
              <a16:creationId xmlns:a16="http://schemas.microsoft.com/office/drawing/2014/main" id="{00000000-0008-0000-0200-000033020000}"/>
            </a:ext>
          </a:extLst>
        </xdr:cNvPr>
        <xdr:cNvSpPr/>
      </xdr:nvSpPr>
      <xdr:spPr>
        <a:xfrm>
          <a:off x="857250" y="61203415"/>
          <a:ext cx="3577167" cy="64293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отверстия №2 по высоте фасада</a:t>
          </a:r>
        </a:p>
      </xdr:txBody>
    </xdr:sp>
    <xdr:clientData/>
  </xdr:twoCellAnchor>
  <xdr:twoCellAnchor>
    <xdr:from>
      <xdr:col>1</xdr:col>
      <xdr:colOff>0</xdr:colOff>
      <xdr:row>380</xdr:row>
      <xdr:rowOff>105833</xdr:rowOff>
    </xdr:from>
    <xdr:to>
      <xdr:col>1</xdr:col>
      <xdr:colOff>661458</xdr:colOff>
      <xdr:row>383</xdr:row>
      <xdr:rowOff>148165</xdr:rowOff>
    </xdr:to>
    <xdr:sp macro="" textlink="">
      <xdr:nvSpPr>
        <xdr:cNvPr id="564" name="Овал 563">
          <a:extLst>
            <a:ext uri="{FF2B5EF4-FFF2-40B4-BE49-F238E27FC236}">
              <a16:creationId xmlns:a16="http://schemas.microsoft.com/office/drawing/2014/main" id="{00000000-0008-0000-0200-000034020000}"/>
            </a:ext>
          </a:extLst>
        </xdr:cNvPr>
        <xdr:cNvSpPr/>
      </xdr:nvSpPr>
      <xdr:spPr>
        <a:xfrm>
          <a:off x="84667" y="61965416"/>
          <a:ext cx="661458" cy="582082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3</a:t>
          </a:r>
        </a:p>
      </xdr:txBody>
    </xdr:sp>
    <xdr:clientData/>
  </xdr:twoCellAnchor>
  <xdr:twoCellAnchor>
    <xdr:from>
      <xdr:col>1</xdr:col>
      <xdr:colOff>762000</xdr:colOff>
      <xdr:row>380</xdr:row>
      <xdr:rowOff>84670</xdr:rowOff>
    </xdr:from>
    <xdr:to>
      <xdr:col>5</xdr:col>
      <xdr:colOff>137584</xdr:colOff>
      <xdr:row>384</xdr:row>
      <xdr:rowOff>7939</xdr:rowOff>
    </xdr:to>
    <xdr:sp macro="" textlink="">
      <xdr:nvSpPr>
        <xdr:cNvPr id="565" name="Прямоугольник 564">
          <a:extLst>
            <a:ext uri="{FF2B5EF4-FFF2-40B4-BE49-F238E27FC236}">
              <a16:creationId xmlns:a16="http://schemas.microsoft.com/office/drawing/2014/main" id="{00000000-0008-0000-0200-000035020000}"/>
            </a:ext>
          </a:extLst>
        </xdr:cNvPr>
        <xdr:cNvSpPr/>
      </xdr:nvSpPr>
      <xdr:spPr>
        <a:xfrm>
          <a:off x="846667" y="61944253"/>
          <a:ext cx="3577167" cy="64293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отверстия №3 по высоте фасада</a:t>
          </a:r>
        </a:p>
      </xdr:txBody>
    </xdr:sp>
    <xdr:clientData/>
  </xdr:twoCellAnchor>
  <xdr:twoCellAnchor>
    <xdr:from>
      <xdr:col>0</xdr:col>
      <xdr:colOff>74084</xdr:colOff>
      <xdr:row>384</xdr:row>
      <xdr:rowOff>127003</xdr:rowOff>
    </xdr:from>
    <xdr:to>
      <xdr:col>1</xdr:col>
      <xdr:colOff>650875</xdr:colOff>
      <xdr:row>387</xdr:row>
      <xdr:rowOff>169335</xdr:rowOff>
    </xdr:to>
    <xdr:sp macro="" textlink="">
      <xdr:nvSpPr>
        <xdr:cNvPr id="566" name="Овал 565">
          <a:extLst>
            <a:ext uri="{FF2B5EF4-FFF2-40B4-BE49-F238E27FC236}">
              <a16:creationId xmlns:a16="http://schemas.microsoft.com/office/drawing/2014/main" id="{00000000-0008-0000-0200-000036020000}"/>
            </a:ext>
          </a:extLst>
        </xdr:cNvPr>
        <xdr:cNvSpPr/>
      </xdr:nvSpPr>
      <xdr:spPr>
        <a:xfrm>
          <a:off x="74084" y="62706253"/>
          <a:ext cx="661458" cy="582082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4</a:t>
          </a:r>
        </a:p>
      </xdr:txBody>
    </xdr:sp>
    <xdr:clientData/>
  </xdr:twoCellAnchor>
  <xdr:twoCellAnchor>
    <xdr:from>
      <xdr:col>1</xdr:col>
      <xdr:colOff>761999</xdr:colOff>
      <xdr:row>384</xdr:row>
      <xdr:rowOff>95246</xdr:rowOff>
    </xdr:from>
    <xdr:to>
      <xdr:col>5</xdr:col>
      <xdr:colOff>137583</xdr:colOff>
      <xdr:row>388</xdr:row>
      <xdr:rowOff>18515</xdr:rowOff>
    </xdr:to>
    <xdr:sp macro="" textlink="">
      <xdr:nvSpPr>
        <xdr:cNvPr id="567" name="Прямоугольник 566">
          <a:extLst>
            <a:ext uri="{FF2B5EF4-FFF2-40B4-BE49-F238E27FC236}">
              <a16:creationId xmlns:a16="http://schemas.microsoft.com/office/drawing/2014/main" id="{00000000-0008-0000-0200-000037020000}"/>
            </a:ext>
          </a:extLst>
        </xdr:cNvPr>
        <xdr:cNvSpPr/>
      </xdr:nvSpPr>
      <xdr:spPr>
        <a:xfrm>
          <a:off x="846666" y="62674496"/>
          <a:ext cx="3577167" cy="64293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отверстия №4 по высоте фасада</a:t>
          </a:r>
        </a:p>
      </xdr:txBody>
    </xdr:sp>
    <xdr:clientData/>
  </xdr:twoCellAnchor>
  <xdr:twoCellAnchor>
    <xdr:from>
      <xdr:col>1</xdr:col>
      <xdr:colOff>0</xdr:colOff>
      <xdr:row>388</xdr:row>
      <xdr:rowOff>95251</xdr:rowOff>
    </xdr:from>
    <xdr:to>
      <xdr:col>1</xdr:col>
      <xdr:colOff>661458</xdr:colOff>
      <xdr:row>391</xdr:row>
      <xdr:rowOff>140229</xdr:rowOff>
    </xdr:to>
    <xdr:sp macro="" textlink="">
      <xdr:nvSpPr>
        <xdr:cNvPr id="568" name="Овал 567">
          <a:extLst>
            <a:ext uri="{FF2B5EF4-FFF2-40B4-BE49-F238E27FC236}">
              <a16:creationId xmlns:a16="http://schemas.microsoft.com/office/drawing/2014/main" id="{00000000-0008-0000-0200-000038020000}"/>
            </a:ext>
          </a:extLst>
        </xdr:cNvPr>
        <xdr:cNvSpPr/>
      </xdr:nvSpPr>
      <xdr:spPr>
        <a:xfrm>
          <a:off x="84667" y="63394168"/>
          <a:ext cx="661458" cy="584728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5</a:t>
          </a:r>
        </a:p>
      </xdr:txBody>
    </xdr:sp>
    <xdr:clientData/>
  </xdr:twoCellAnchor>
  <xdr:twoCellAnchor>
    <xdr:from>
      <xdr:col>1</xdr:col>
      <xdr:colOff>761999</xdr:colOff>
      <xdr:row>388</xdr:row>
      <xdr:rowOff>95252</xdr:rowOff>
    </xdr:from>
    <xdr:to>
      <xdr:col>5</xdr:col>
      <xdr:colOff>137583</xdr:colOff>
      <xdr:row>392</xdr:row>
      <xdr:rowOff>21169</xdr:rowOff>
    </xdr:to>
    <xdr:sp macro="" textlink="">
      <xdr:nvSpPr>
        <xdr:cNvPr id="569" name="Прямоугольник 568">
          <a:extLst>
            <a:ext uri="{FF2B5EF4-FFF2-40B4-BE49-F238E27FC236}">
              <a16:creationId xmlns:a16="http://schemas.microsoft.com/office/drawing/2014/main" id="{00000000-0008-0000-0200-000039020000}"/>
            </a:ext>
          </a:extLst>
        </xdr:cNvPr>
        <xdr:cNvSpPr/>
      </xdr:nvSpPr>
      <xdr:spPr>
        <a:xfrm>
          <a:off x="846666" y="63394169"/>
          <a:ext cx="3577167" cy="64558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отверстия от левого бокового края панели</a:t>
          </a:r>
        </a:p>
      </xdr:txBody>
    </xdr:sp>
    <xdr:clientData/>
  </xdr:twoCellAnchor>
  <xdr:twoCellAnchor>
    <xdr:from>
      <xdr:col>1</xdr:col>
      <xdr:colOff>10584</xdr:colOff>
      <xdr:row>392</xdr:row>
      <xdr:rowOff>127000</xdr:rowOff>
    </xdr:from>
    <xdr:to>
      <xdr:col>1</xdr:col>
      <xdr:colOff>672042</xdr:colOff>
      <xdr:row>395</xdr:row>
      <xdr:rowOff>171978</xdr:rowOff>
    </xdr:to>
    <xdr:sp macro="" textlink="">
      <xdr:nvSpPr>
        <xdr:cNvPr id="570" name="Овал 569">
          <a:extLst>
            <a:ext uri="{FF2B5EF4-FFF2-40B4-BE49-F238E27FC236}">
              <a16:creationId xmlns:a16="http://schemas.microsoft.com/office/drawing/2014/main" id="{00000000-0008-0000-0200-00003A020000}"/>
            </a:ext>
          </a:extLst>
        </xdr:cNvPr>
        <xdr:cNvSpPr/>
      </xdr:nvSpPr>
      <xdr:spPr>
        <a:xfrm>
          <a:off x="95251" y="64145583"/>
          <a:ext cx="661458" cy="584728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6</a:t>
          </a:r>
        </a:p>
      </xdr:txBody>
    </xdr:sp>
    <xdr:clientData/>
  </xdr:twoCellAnchor>
  <xdr:twoCellAnchor>
    <xdr:from>
      <xdr:col>1</xdr:col>
      <xdr:colOff>762000</xdr:colOff>
      <xdr:row>392</xdr:row>
      <xdr:rowOff>116419</xdr:rowOff>
    </xdr:from>
    <xdr:to>
      <xdr:col>5</xdr:col>
      <xdr:colOff>137584</xdr:colOff>
      <xdr:row>396</xdr:row>
      <xdr:rowOff>44980</xdr:rowOff>
    </xdr:to>
    <xdr:sp macro="" textlink="">
      <xdr:nvSpPr>
        <xdr:cNvPr id="571" name="Прямоугольник 570">
          <a:extLst>
            <a:ext uri="{FF2B5EF4-FFF2-40B4-BE49-F238E27FC236}">
              <a16:creationId xmlns:a16="http://schemas.microsoft.com/office/drawing/2014/main" id="{00000000-0008-0000-0200-00003B020000}"/>
            </a:ext>
          </a:extLst>
        </xdr:cNvPr>
        <xdr:cNvSpPr/>
      </xdr:nvSpPr>
      <xdr:spPr>
        <a:xfrm>
          <a:off x="846667" y="64135002"/>
          <a:ext cx="3577167" cy="648228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отверстия</a:t>
          </a:r>
        </a:p>
        <a:p>
          <a:pPr algn="ctr"/>
          <a:r>
            <a:rPr lang="ru-RU" sz="1100" b="1">
              <a:solidFill>
                <a:srgbClr val="1A1A18"/>
              </a:solidFill>
            </a:rPr>
            <a:t>от правого бокового края панели</a:t>
          </a:r>
        </a:p>
      </xdr:txBody>
    </xdr:sp>
    <xdr:clientData/>
  </xdr:twoCellAnchor>
  <xdr:twoCellAnchor>
    <xdr:from>
      <xdr:col>27</xdr:col>
      <xdr:colOff>381001</xdr:colOff>
      <xdr:row>405</xdr:row>
      <xdr:rowOff>95249</xdr:rowOff>
    </xdr:from>
    <xdr:to>
      <xdr:col>27</xdr:col>
      <xdr:colOff>381001</xdr:colOff>
      <xdr:row>421</xdr:row>
      <xdr:rowOff>157236</xdr:rowOff>
    </xdr:to>
    <xdr:cxnSp macro="">
      <xdr:nvCxnSpPr>
        <xdr:cNvPr id="572" name="Прямая соединительная линия 571">
          <a:extLst>
            <a:ext uri="{FF2B5EF4-FFF2-40B4-BE49-F238E27FC236}">
              <a16:creationId xmlns:a16="http://schemas.microsoft.com/office/drawing/2014/main" id="{00000000-0008-0000-0200-00003C020000}"/>
            </a:ext>
          </a:extLst>
        </xdr:cNvPr>
        <xdr:cNvCxnSpPr/>
      </xdr:nvCxnSpPr>
      <xdr:spPr>
        <a:xfrm>
          <a:off x="16097251" y="66452749"/>
          <a:ext cx="0" cy="2940654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370417</xdr:colOff>
      <xdr:row>405</xdr:row>
      <xdr:rowOff>74084</xdr:rowOff>
    </xdr:from>
    <xdr:to>
      <xdr:col>29</xdr:col>
      <xdr:colOff>349094</xdr:colOff>
      <xdr:row>405</xdr:row>
      <xdr:rowOff>74084</xdr:rowOff>
    </xdr:to>
    <xdr:cxnSp macro="">
      <xdr:nvCxnSpPr>
        <xdr:cNvPr id="573" name="Прямая соединительная линия 572">
          <a:extLst>
            <a:ext uri="{FF2B5EF4-FFF2-40B4-BE49-F238E27FC236}">
              <a16:creationId xmlns:a16="http://schemas.microsoft.com/office/drawing/2014/main" id="{00000000-0008-0000-0200-00003D020000}"/>
            </a:ext>
          </a:extLst>
        </xdr:cNvPr>
        <xdr:cNvCxnSpPr/>
      </xdr:nvCxnSpPr>
      <xdr:spPr>
        <a:xfrm flipV="1">
          <a:off x="16086667" y="66431584"/>
          <a:ext cx="1269844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603250</xdr:colOff>
      <xdr:row>417</xdr:row>
      <xdr:rowOff>10583</xdr:rowOff>
    </xdr:from>
    <xdr:to>
      <xdr:col>54</xdr:col>
      <xdr:colOff>58431</xdr:colOff>
      <xdr:row>417</xdr:row>
      <xdr:rowOff>10583</xdr:rowOff>
    </xdr:to>
    <xdr:cxnSp macro="">
      <xdr:nvCxnSpPr>
        <xdr:cNvPr id="574" name="Прямая соединительная линия 573">
          <a:extLst>
            <a:ext uri="{FF2B5EF4-FFF2-40B4-BE49-F238E27FC236}">
              <a16:creationId xmlns:a16="http://schemas.microsoft.com/office/drawing/2014/main" id="{00000000-0008-0000-0200-00003E020000}"/>
            </a:ext>
          </a:extLst>
        </xdr:cNvPr>
        <xdr:cNvCxnSpPr/>
      </xdr:nvCxnSpPr>
      <xdr:spPr>
        <a:xfrm flipV="1">
          <a:off x="16965083" y="68527083"/>
          <a:ext cx="2407931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391583</xdr:colOff>
      <xdr:row>399</xdr:row>
      <xdr:rowOff>127000</xdr:rowOff>
    </xdr:from>
    <xdr:to>
      <xdr:col>30</xdr:col>
      <xdr:colOff>339040</xdr:colOff>
      <xdr:row>399</xdr:row>
      <xdr:rowOff>127000</xdr:rowOff>
    </xdr:to>
    <xdr:cxnSp macro="">
      <xdr:nvCxnSpPr>
        <xdr:cNvPr id="575" name="Прямая соединительная линия 574">
          <a:extLst>
            <a:ext uri="{FF2B5EF4-FFF2-40B4-BE49-F238E27FC236}">
              <a16:creationId xmlns:a16="http://schemas.microsoft.com/office/drawing/2014/main" id="{00000000-0008-0000-0200-00003F020000}"/>
            </a:ext>
          </a:extLst>
        </xdr:cNvPr>
        <xdr:cNvCxnSpPr/>
      </xdr:nvCxnSpPr>
      <xdr:spPr>
        <a:xfrm>
          <a:off x="16107833" y="65405000"/>
          <a:ext cx="1884207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391583</xdr:colOff>
      <xdr:row>393</xdr:row>
      <xdr:rowOff>148166</xdr:rowOff>
    </xdr:from>
    <xdr:to>
      <xdr:col>30</xdr:col>
      <xdr:colOff>1036028</xdr:colOff>
      <xdr:row>393</xdr:row>
      <xdr:rowOff>148166</xdr:rowOff>
    </xdr:to>
    <xdr:cxnSp macro="">
      <xdr:nvCxnSpPr>
        <xdr:cNvPr id="576" name="Прямая соединительная линия 575">
          <a:extLst>
            <a:ext uri="{FF2B5EF4-FFF2-40B4-BE49-F238E27FC236}">
              <a16:creationId xmlns:a16="http://schemas.microsoft.com/office/drawing/2014/main" id="{00000000-0008-0000-0200-000040020000}"/>
            </a:ext>
          </a:extLst>
        </xdr:cNvPr>
        <xdr:cNvCxnSpPr/>
      </xdr:nvCxnSpPr>
      <xdr:spPr>
        <a:xfrm>
          <a:off x="16107833" y="64346666"/>
          <a:ext cx="2581195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370417</xdr:colOff>
      <xdr:row>387</xdr:row>
      <xdr:rowOff>148167</xdr:rowOff>
    </xdr:from>
    <xdr:to>
      <xdr:col>54</xdr:col>
      <xdr:colOff>38170</xdr:colOff>
      <xdr:row>387</xdr:row>
      <xdr:rowOff>148167</xdr:rowOff>
    </xdr:to>
    <xdr:cxnSp macro="">
      <xdr:nvCxnSpPr>
        <xdr:cNvPr id="577" name="Прямая соединительная линия 576">
          <a:extLst>
            <a:ext uri="{FF2B5EF4-FFF2-40B4-BE49-F238E27FC236}">
              <a16:creationId xmlns:a16="http://schemas.microsoft.com/office/drawing/2014/main" id="{00000000-0008-0000-0200-000041020000}"/>
            </a:ext>
          </a:extLst>
        </xdr:cNvPr>
        <xdr:cNvCxnSpPr/>
      </xdr:nvCxnSpPr>
      <xdr:spPr>
        <a:xfrm>
          <a:off x="16086667" y="63267167"/>
          <a:ext cx="3266086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592667</xdr:colOff>
      <xdr:row>416</xdr:row>
      <xdr:rowOff>182036</xdr:rowOff>
    </xdr:from>
    <xdr:to>
      <xdr:col>28</xdr:col>
      <xdr:colOff>592667</xdr:colOff>
      <xdr:row>421</xdr:row>
      <xdr:rowOff>174476</xdr:rowOff>
    </xdr:to>
    <xdr:cxnSp macro="">
      <xdr:nvCxnSpPr>
        <xdr:cNvPr id="578" name="Прямая соединительная линия 577">
          <a:extLst>
            <a:ext uri="{FF2B5EF4-FFF2-40B4-BE49-F238E27FC236}">
              <a16:creationId xmlns:a16="http://schemas.microsoft.com/office/drawing/2014/main" id="{00000000-0008-0000-0200-000042020000}"/>
            </a:ext>
          </a:extLst>
        </xdr:cNvPr>
        <xdr:cNvCxnSpPr/>
      </xdr:nvCxnSpPr>
      <xdr:spPr>
        <a:xfrm flipH="1">
          <a:off x="16984134" y="70527336"/>
          <a:ext cx="0" cy="923773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317500</xdr:colOff>
      <xdr:row>421</xdr:row>
      <xdr:rowOff>84666</xdr:rowOff>
    </xdr:from>
    <xdr:to>
      <xdr:col>29</xdr:col>
      <xdr:colOff>0</xdr:colOff>
      <xdr:row>421</xdr:row>
      <xdr:rowOff>84666</xdr:rowOff>
    </xdr:to>
    <xdr:cxnSp macro="">
      <xdr:nvCxnSpPr>
        <xdr:cNvPr id="579" name="Прямая соединительная линия 578">
          <a:extLst>
            <a:ext uri="{FF2B5EF4-FFF2-40B4-BE49-F238E27FC236}">
              <a16:creationId xmlns:a16="http://schemas.microsoft.com/office/drawing/2014/main" id="{00000000-0008-0000-0200-000043020000}"/>
            </a:ext>
          </a:extLst>
        </xdr:cNvPr>
        <xdr:cNvCxnSpPr/>
      </xdr:nvCxnSpPr>
      <xdr:spPr>
        <a:xfrm>
          <a:off x="16033750" y="69320833"/>
          <a:ext cx="973667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264582</xdr:colOff>
      <xdr:row>405</xdr:row>
      <xdr:rowOff>10584</xdr:rowOff>
    </xdr:from>
    <xdr:to>
      <xdr:col>29</xdr:col>
      <xdr:colOff>264582</xdr:colOff>
      <xdr:row>417</xdr:row>
      <xdr:rowOff>78620</xdr:rowOff>
    </xdr:to>
    <xdr:cxnSp macro="">
      <xdr:nvCxnSpPr>
        <xdr:cNvPr id="580" name="Прямая соединительная линия 579">
          <a:extLst>
            <a:ext uri="{FF2B5EF4-FFF2-40B4-BE49-F238E27FC236}">
              <a16:creationId xmlns:a16="http://schemas.microsoft.com/office/drawing/2014/main" id="{00000000-0008-0000-0200-000044020000}"/>
            </a:ext>
          </a:extLst>
        </xdr:cNvPr>
        <xdr:cNvCxnSpPr/>
      </xdr:nvCxnSpPr>
      <xdr:spPr>
        <a:xfrm>
          <a:off x="17271999" y="66368084"/>
          <a:ext cx="0" cy="2227036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243417</xdr:colOff>
      <xdr:row>399</xdr:row>
      <xdr:rowOff>31751</xdr:rowOff>
    </xdr:from>
    <xdr:to>
      <xdr:col>30</xdr:col>
      <xdr:colOff>243417</xdr:colOff>
      <xdr:row>417</xdr:row>
      <xdr:rowOff>95251</xdr:rowOff>
    </xdr:to>
    <xdr:cxnSp macro="">
      <xdr:nvCxnSpPr>
        <xdr:cNvPr id="581" name="Прямая соединительная линия 580">
          <a:extLst>
            <a:ext uri="{FF2B5EF4-FFF2-40B4-BE49-F238E27FC236}">
              <a16:creationId xmlns:a16="http://schemas.microsoft.com/office/drawing/2014/main" id="{00000000-0008-0000-0200-000045020000}"/>
            </a:ext>
          </a:extLst>
        </xdr:cNvPr>
        <xdr:cNvCxnSpPr/>
      </xdr:nvCxnSpPr>
      <xdr:spPr>
        <a:xfrm>
          <a:off x="17896417" y="65309751"/>
          <a:ext cx="0" cy="33020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931334</xdr:colOff>
      <xdr:row>393</xdr:row>
      <xdr:rowOff>31750</xdr:rowOff>
    </xdr:from>
    <xdr:to>
      <xdr:col>30</xdr:col>
      <xdr:colOff>931334</xdr:colOff>
      <xdr:row>417</xdr:row>
      <xdr:rowOff>86179</xdr:rowOff>
    </xdr:to>
    <xdr:cxnSp macro="">
      <xdr:nvCxnSpPr>
        <xdr:cNvPr id="582" name="Прямая соединительная линия 581">
          <a:extLst>
            <a:ext uri="{FF2B5EF4-FFF2-40B4-BE49-F238E27FC236}">
              <a16:creationId xmlns:a16="http://schemas.microsoft.com/office/drawing/2014/main" id="{00000000-0008-0000-0200-000046020000}"/>
            </a:ext>
          </a:extLst>
        </xdr:cNvPr>
        <xdr:cNvCxnSpPr/>
      </xdr:nvCxnSpPr>
      <xdr:spPr>
        <a:xfrm>
          <a:off x="18584334" y="64230250"/>
          <a:ext cx="0" cy="4372429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306916</xdr:colOff>
      <xdr:row>410</xdr:row>
      <xdr:rowOff>21166</xdr:rowOff>
    </xdr:from>
    <xdr:to>
      <xdr:col>30</xdr:col>
      <xdr:colOff>144800</xdr:colOff>
      <xdr:row>412</xdr:row>
      <xdr:rowOff>107756</xdr:rowOff>
    </xdr:to>
    <xdr:sp macro="" textlink="">
      <xdr:nvSpPr>
        <xdr:cNvPr id="583" name="Овал 582">
          <a:extLst>
            <a:ext uri="{FF2B5EF4-FFF2-40B4-BE49-F238E27FC236}">
              <a16:creationId xmlns:a16="http://schemas.microsoft.com/office/drawing/2014/main" id="{00000000-0008-0000-0200-000047020000}"/>
            </a:ext>
          </a:extLst>
        </xdr:cNvPr>
        <xdr:cNvSpPr/>
      </xdr:nvSpPr>
      <xdr:spPr>
        <a:xfrm>
          <a:off x="17314333" y="67278249"/>
          <a:ext cx="483467" cy="446424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</a:t>
          </a:r>
        </a:p>
      </xdr:txBody>
    </xdr:sp>
    <xdr:clientData/>
  </xdr:twoCellAnchor>
  <xdr:twoCellAnchor>
    <xdr:from>
      <xdr:col>30</xdr:col>
      <xdr:colOff>317499</xdr:colOff>
      <xdr:row>407</xdr:row>
      <xdr:rowOff>10584</xdr:rowOff>
    </xdr:from>
    <xdr:to>
      <xdr:col>30</xdr:col>
      <xdr:colOff>797262</xdr:colOff>
      <xdr:row>409</xdr:row>
      <xdr:rowOff>94528</xdr:rowOff>
    </xdr:to>
    <xdr:sp macro="" textlink="">
      <xdr:nvSpPr>
        <xdr:cNvPr id="584" name="Овал 583">
          <a:extLst>
            <a:ext uri="{FF2B5EF4-FFF2-40B4-BE49-F238E27FC236}">
              <a16:creationId xmlns:a16="http://schemas.microsoft.com/office/drawing/2014/main" id="{00000000-0008-0000-0200-000048020000}"/>
            </a:ext>
          </a:extLst>
        </xdr:cNvPr>
        <xdr:cNvSpPr/>
      </xdr:nvSpPr>
      <xdr:spPr>
        <a:xfrm>
          <a:off x="17970499" y="66727917"/>
          <a:ext cx="47976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2</a:t>
          </a:r>
        </a:p>
      </xdr:txBody>
    </xdr:sp>
    <xdr:clientData/>
  </xdr:twoCellAnchor>
  <xdr:twoCellAnchor>
    <xdr:from>
      <xdr:col>30</xdr:col>
      <xdr:colOff>973666</xdr:colOff>
      <xdr:row>404</xdr:row>
      <xdr:rowOff>74084</xdr:rowOff>
    </xdr:from>
    <xdr:to>
      <xdr:col>31</xdr:col>
      <xdr:colOff>416262</xdr:colOff>
      <xdr:row>406</xdr:row>
      <xdr:rowOff>158028</xdr:rowOff>
    </xdr:to>
    <xdr:sp macro="" textlink="">
      <xdr:nvSpPr>
        <xdr:cNvPr id="585" name="Овал 584">
          <a:extLst>
            <a:ext uri="{FF2B5EF4-FFF2-40B4-BE49-F238E27FC236}">
              <a16:creationId xmlns:a16="http://schemas.microsoft.com/office/drawing/2014/main" id="{00000000-0008-0000-0200-000049020000}"/>
            </a:ext>
          </a:extLst>
        </xdr:cNvPr>
        <xdr:cNvSpPr/>
      </xdr:nvSpPr>
      <xdr:spPr>
        <a:xfrm>
          <a:off x="18626666" y="66251667"/>
          <a:ext cx="47976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3</a:t>
          </a:r>
        </a:p>
      </xdr:txBody>
    </xdr:sp>
    <xdr:clientData/>
  </xdr:twoCellAnchor>
  <xdr:twoCellAnchor>
    <xdr:from>
      <xdr:col>31</xdr:col>
      <xdr:colOff>592666</xdr:colOff>
      <xdr:row>387</xdr:row>
      <xdr:rowOff>52917</xdr:rowOff>
    </xdr:from>
    <xdr:to>
      <xdr:col>31</xdr:col>
      <xdr:colOff>592666</xdr:colOff>
      <xdr:row>417</xdr:row>
      <xdr:rowOff>71060</xdr:rowOff>
    </xdr:to>
    <xdr:cxnSp macro="">
      <xdr:nvCxnSpPr>
        <xdr:cNvPr id="586" name="Прямая соединительная линия 585">
          <a:extLst>
            <a:ext uri="{FF2B5EF4-FFF2-40B4-BE49-F238E27FC236}">
              <a16:creationId xmlns:a16="http://schemas.microsoft.com/office/drawing/2014/main" id="{00000000-0008-0000-0200-00004A020000}"/>
            </a:ext>
          </a:extLst>
        </xdr:cNvPr>
        <xdr:cNvCxnSpPr/>
      </xdr:nvCxnSpPr>
      <xdr:spPr>
        <a:xfrm>
          <a:off x="19282833" y="63171917"/>
          <a:ext cx="0" cy="5415643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10584</xdr:colOff>
      <xdr:row>400</xdr:row>
      <xdr:rowOff>105833</xdr:rowOff>
    </xdr:from>
    <xdr:to>
      <xdr:col>54</xdr:col>
      <xdr:colOff>490347</xdr:colOff>
      <xdr:row>403</xdr:row>
      <xdr:rowOff>9861</xdr:rowOff>
    </xdr:to>
    <xdr:sp macro="" textlink="">
      <xdr:nvSpPr>
        <xdr:cNvPr id="587" name="Овал 586">
          <a:extLst>
            <a:ext uri="{FF2B5EF4-FFF2-40B4-BE49-F238E27FC236}">
              <a16:creationId xmlns:a16="http://schemas.microsoft.com/office/drawing/2014/main" id="{00000000-0008-0000-0200-00004B020000}"/>
            </a:ext>
          </a:extLst>
        </xdr:cNvPr>
        <xdr:cNvSpPr/>
      </xdr:nvSpPr>
      <xdr:spPr>
        <a:xfrm>
          <a:off x="19325167" y="65563750"/>
          <a:ext cx="47976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4</a:t>
          </a:r>
        </a:p>
      </xdr:txBody>
    </xdr:sp>
    <xdr:clientData/>
  </xdr:twoCellAnchor>
  <xdr:twoCellAnchor>
    <xdr:from>
      <xdr:col>27</xdr:col>
      <xdr:colOff>560917</xdr:colOff>
      <xdr:row>422</xdr:row>
      <xdr:rowOff>10584</xdr:rowOff>
    </xdr:from>
    <xdr:to>
      <xdr:col>28</xdr:col>
      <xdr:colOff>392073</xdr:colOff>
      <xdr:row>424</xdr:row>
      <xdr:rowOff>100575</xdr:rowOff>
    </xdr:to>
    <xdr:sp macro="" textlink="">
      <xdr:nvSpPr>
        <xdr:cNvPr id="588" name="Овал 587">
          <a:extLst>
            <a:ext uri="{FF2B5EF4-FFF2-40B4-BE49-F238E27FC236}">
              <a16:creationId xmlns:a16="http://schemas.microsoft.com/office/drawing/2014/main" id="{00000000-0008-0000-0200-00004C020000}"/>
            </a:ext>
          </a:extLst>
        </xdr:cNvPr>
        <xdr:cNvSpPr/>
      </xdr:nvSpPr>
      <xdr:spPr>
        <a:xfrm>
          <a:off x="16277167" y="69426667"/>
          <a:ext cx="476739" cy="449825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6</a:t>
          </a:r>
        </a:p>
      </xdr:txBody>
    </xdr:sp>
    <xdr:clientData/>
  </xdr:twoCellAnchor>
  <xdr:twoCellAnchor>
    <xdr:from>
      <xdr:col>27</xdr:col>
      <xdr:colOff>317500</xdr:colOff>
      <xdr:row>421</xdr:row>
      <xdr:rowOff>21167</xdr:rowOff>
    </xdr:from>
    <xdr:to>
      <xdr:col>27</xdr:col>
      <xdr:colOff>450850</xdr:colOff>
      <xdr:row>421</xdr:row>
      <xdr:rowOff>142120</xdr:rowOff>
    </xdr:to>
    <xdr:cxnSp macro="">
      <xdr:nvCxnSpPr>
        <xdr:cNvPr id="589" name="Прямая соединительная линия 588">
          <a:extLst>
            <a:ext uri="{FF2B5EF4-FFF2-40B4-BE49-F238E27FC236}">
              <a16:creationId xmlns:a16="http://schemas.microsoft.com/office/drawing/2014/main" id="{00000000-0008-0000-0200-00004D020000}"/>
            </a:ext>
          </a:extLst>
        </xdr:cNvPr>
        <xdr:cNvCxnSpPr/>
      </xdr:nvCxnSpPr>
      <xdr:spPr>
        <a:xfrm flipH="1" flipV="1">
          <a:off x="16065500" y="71297800"/>
          <a:ext cx="133350" cy="12095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516466</xdr:colOff>
      <xdr:row>421</xdr:row>
      <xdr:rowOff>21167</xdr:rowOff>
    </xdr:from>
    <xdr:to>
      <xdr:col>29</xdr:col>
      <xdr:colOff>6350</xdr:colOff>
      <xdr:row>421</xdr:row>
      <xdr:rowOff>142120</xdr:rowOff>
    </xdr:to>
    <xdr:cxnSp macro="">
      <xdr:nvCxnSpPr>
        <xdr:cNvPr id="590" name="Прямая соединительная линия 589">
          <a:extLst>
            <a:ext uri="{FF2B5EF4-FFF2-40B4-BE49-F238E27FC236}">
              <a16:creationId xmlns:a16="http://schemas.microsoft.com/office/drawing/2014/main" id="{00000000-0008-0000-0200-00004E020000}"/>
            </a:ext>
          </a:extLst>
        </xdr:cNvPr>
        <xdr:cNvCxnSpPr/>
      </xdr:nvCxnSpPr>
      <xdr:spPr>
        <a:xfrm flipH="1" flipV="1">
          <a:off x="16907933" y="71297800"/>
          <a:ext cx="133350" cy="12095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194734</xdr:colOff>
      <xdr:row>416</xdr:row>
      <xdr:rowOff>127000</xdr:rowOff>
    </xdr:from>
    <xdr:to>
      <xdr:col>29</xdr:col>
      <xdr:colOff>328084</xdr:colOff>
      <xdr:row>417</xdr:row>
      <xdr:rowOff>61686</xdr:rowOff>
    </xdr:to>
    <xdr:cxnSp macro="">
      <xdr:nvCxnSpPr>
        <xdr:cNvPr id="591" name="Прямая соединительная линия 590">
          <a:extLst>
            <a:ext uri="{FF2B5EF4-FFF2-40B4-BE49-F238E27FC236}">
              <a16:creationId xmlns:a16="http://schemas.microsoft.com/office/drawing/2014/main" id="{00000000-0008-0000-0200-00004F020000}"/>
            </a:ext>
          </a:extLst>
        </xdr:cNvPr>
        <xdr:cNvCxnSpPr/>
      </xdr:nvCxnSpPr>
      <xdr:spPr>
        <a:xfrm flipH="1" flipV="1">
          <a:off x="17229667" y="70472300"/>
          <a:ext cx="133350" cy="12095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169333</xdr:colOff>
      <xdr:row>416</xdr:row>
      <xdr:rowOff>127000</xdr:rowOff>
    </xdr:from>
    <xdr:to>
      <xdr:col>30</xdr:col>
      <xdr:colOff>302683</xdr:colOff>
      <xdr:row>417</xdr:row>
      <xdr:rowOff>61686</xdr:rowOff>
    </xdr:to>
    <xdr:cxnSp macro="">
      <xdr:nvCxnSpPr>
        <xdr:cNvPr id="592" name="Прямая соединительная линия 591">
          <a:extLst>
            <a:ext uri="{FF2B5EF4-FFF2-40B4-BE49-F238E27FC236}">
              <a16:creationId xmlns:a16="http://schemas.microsoft.com/office/drawing/2014/main" id="{00000000-0008-0000-0200-000050020000}"/>
            </a:ext>
          </a:extLst>
        </xdr:cNvPr>
        <xdr:cNvCxnSpPr/>
      </xdr:nvCxnSpPr>
      <xdr:spPr>
        <a:xfrm flipH="1" flipV="1">
          <a:off x="17847733" y="70472300"/>
          <a:ext cx="133350" cy="12095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863600</xdr:colOff>
      <xdr:row>416</xdr:row>
      <xdr:rowOff>135467</xdr:rowOff>
    </xdr:from>
    <xdr:to>
      <xdr:col>30</xdr:col>
      <xdr:colOff>996950</xdr:colOff>
      <xdr:row>417</xdr:row>
      <xdr:rowOff>70153</xdr:rowOff>
    </xdr:to>
    <xdr:cxnSp macro="">
      <xdr:nvCxnSpPr>
        <xdr:cNvPr id="593" name="Прямая соединительная линия 592">
          <a:extLst>
            <a:ext uri="{FF2B5EF4-FFF2-40B4-BE49-F238E27FC236}">
              <a16:creationId xmlns:a16="http://schemas.microsoft.com/office/drawing/2014/main" id="{00000000-0008-0000-0200-000051020000}"/>
            </a:ext>
          </a:extLst>
        </xdr:cNvPr>
        <xdr:cNvCxnSpPr/>
      </xdr:nvCxnSpPr>
      <xdr:spPr>
        <a:xfrm flipH="1" flipV="1">
          <a:off x="18542000" y="70480767"/>
          <a:ext cx="133350" cy="12095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520700</xdr:colOff>
      <xdr:row>416</xdr:row>
      <xdr:rowOff>127000</xdr:rowOff>
    </xdr:from>
    <xdr:to>
      <xdr:col>54</xdr:col>
      <xdr:colOff>23284</xdr:colOff>
      <xdr:row>417</xdr:row>
      <xdr:rowOff>61686</xdr:rowOff>
    </xdr:to>
    <xdr:cxnSp macro="">
      <xdr:nvCxnSpPr>
        <xdr:cNvPr id="594" name="Прямая соединительная линия 593">
          <a:extLst>
            <a:ext uri="{FF2B5EF4-FFF2-40B4-BE49-F238E27FC236}">
              <a16:creationId xmlns:a16="http://schemas.microsoft.com/office/drawing/2014/main" id="{00000000-0008-0000-0200-000052020000}"/>
            </a:ext>
          </a:extLst>
        </xdr:cNvPr>
        <xdr:cNvCxnSpPr/>
      </xdr:nvCxnSpPr>
      <xdr:spPr>
        <a:xfrm flipH="1" flipV="1">
          <a:off x="19236267" y="70472300"/>
          <a:ext cx="133350" cy="12095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194733</xdr:colOff>
      <xdr:row>405</xdr:row>
      <xdr:rowOff>16932</xdr:rowOff>
    </xdr:from>
    <xdr:to>
      <xdr:col>29</xdr:col>
      <xdr:colOff>328083</xdr:colOff>
      <xdr:row>405</xdr:row>
      <xdr:rowOff>137885</xdr:rowOff>
    </xdr:to>
    <xdr:cxnSp macro="">
      <xdr:nvCxnSpPr>
        <xdr:cNvPr id="595" name="Прямая соединительная линия 594">
          <a:extLst>
            <a:ext uri="{FF2B5EF4-FFF2-40B4-BE49-F238E27FC236}">
              <a16:creationId xmlns:a16="http://schemas.microsoft.com/office/drawing/2014/main" id="{00000000-0008-0000-0200-000053020000}"/>
            </a:ext>
          </a:extLst>
        </xdr:cNvPr>
        <xdr:cNvCxnSpPr/>
      </xdr:nvCxnSpPr>
      <xdr:spPr>
        <a:xfrm flipH="1" flipV="1">
          <a:off x="17229666" y="68313299"/>
          <a:ext cx="133350" cy="12095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182033</xdr:colOff>
      <xdr:row>399</xdr:row>
      <xdr:rowOff>63500</xdr:rowOff>
    </xdr:from>
    <xdr:to>
      <xdr:col>30</xdr:col>
      <xdr:colOff>315383</xdr:colOff>
      <xdr:row>399</xdr:row>
      <xdr:rowOff>184453</xdr:rowOff>
    </xdr:to>
    <xdr:cxnSp macro="">
      <xdr:nvCxnSpPr>
        <xdr:cNvPr id="596" name="Прямая соединительная линия 595">
          <a:extLst>
            <a:ext uri="{FF2B5EF4-FFF2-40B4-BE49-F238E27FC236}">
              <a16:creationId xmlns:a16="http://schemas.microsoft.com/office/drawing/2014/main" id="{00000000-0008-0000-0200-000054020000}"/>
            </a:ext>
          </a:extLst>
        </xdr:cNvPr>
        <xdr:cNvCxnSpPr/>
      </xdr:nvCxnSpPr>
      <xdr:spPr>
        <a:xfrm flipH="1" flipV="1">
          <a:off x="17860433" y="67242267"/>
          <a:ext cx="133350" cy="12095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863600</xdr:colOff>
      <xdr:row>393</xdr:row>
      <xdr:rowOff>80433</xdr:rowOff>
    </xdr:from>
    <xdr:to>
      <xdr:col>30</xdr:col>
      <xdr:colOff>996950</xdr:colOff>
      <xdr:row>394</xdr:row>
      <xdr:rowOff>15120</xdr:rowOff>
    </xdr:to>
    <xdr:cxnSp macro="">
      <xdr:nvCxnSpPr>
        <xdr:cNvPr id="597" name="Прямая соединительная линия 596">
          <a:extLst>
            <a:ext uri="{FF2B5EF4-FFF2-40B4-BE49-F238E27FC236}">
              <a16:creationId xmlns:a16="http://schemas.microsoft.com/office/drawing/2014/main" id="{00000000-0008-0000-0200-000055020000}"/>
            </a:ext>
          </a:extLst>
        </xdr:cNvPr>
        <xdr:cNvCxnSpPr/>
      </xdr:nvCxnSpPr>
      <xdr:spPr>
        <a:xfrm flipH="1" flipV="1">
          <a:off x="18542000" y="66141600"/>
          <a:ext cx="133350" cy="12095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524934</xdr:colOff>
      <xdr:row>387</xdr:row>
      <xdr:rowOff>88899</xdr:rowOff>
    </xdr:from>
    <xdr:to>
      <xdr:col>54</xdr:col>
      <xdr:colOff>27518</xdr:colOff>
      <xdr:row>388</xdr:row>
      <xdr:rowOff>23586</xdr:rowOff>
    </xdr:to>
    <xdr:cxnSp macro="">
      <xdr:nvCxnSpPr>
        <xdr:cNvPr id="598" name="Прямая соединительная линия 597">
          <a:extLst>
            <a:ext uri="{FF2B5EF4-FFF2-40B4-BE49-F238E27FC236}">
              <a16:creationId xmlns:a16="http://schemas.microsoft.com/office/drawing/2014/main" id="{00000000-0008-0000-0200-000056020000}"/>
            </a:ext>
          </a:extLst>
        </xdr:cNvPr>
        <xdr:cNvCxnSpPr/>
      </xdr:nvCxnSpPr>
      <xdr:spPr>
        <a:xfrm flipH="1" flipV="1">
          <a:off x="19240501" y="65032466"/>
          <a:ext cx="133350" cy="12095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105833</xdr:colOff>
      <xdr:row>430</xdr:row>
      <xdr:rowOff>63500</xdr:rowOff>
    </xdr:from>
    <xdr:to>
      <xdr:col>9</xdr:col>
      <xdr:colOff>105833</xdr:colOff>
      <xdr:row>461</xdr:row>
      <xdr:rowOff>95250</xdr:rowOff>
    </xdr:to>
    <xdr:cxnSp macro="">
      <xdr:nvCxnSpPr>
        <xdr:cNvPr id="599" name="Прямая соединительная линия 598">
          <a:extLst>
            <a:ext uri="{FF2B5EF4-FFF2-40B4-BE49-F238E27FC236}">
              <a16:creationId xmlns:a16="http://schemas.microsoft.com/office/drawing/2014/main" id="{00000000-0008-0000-0200-000057020000}"/>
            </a:ext>
          </a:extLst>
        </xdr:cNvPr>
        <xdr:cNvCxnSpPr/>
      </xdr:nvCxnSpPr>
      <xdr:spPr>
        <a:xfrm>
          <a:off x="7376583" y="70918917"/>
          <a:ext cx="0" cy="5609166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666750</xdr:colOff>
      <xdr:row>430</xdr:row>
      <xdr:rowOff>63500</xdr:rowOff>
    </xdr:from>
    <xdr:to>
      <xdr:col>9</xdr:col>
      <xdr:colOff>95251</xdr:colOff>
      <xdr:row>430</xdr:row>
      <xdr:rowOff>71438</xdr:rowOff>
    </xdr:to>
    <xdr:cxnSp macro="">
      <xdr:nvCxnSpPr>
        <xdr:cNvPr id="600" name="Прямая соединительная линия 599">
          <a:extLst>
            <a:ext uri="{FF2B5EF4-FFF2-40B4-BE49-F238E27FC236}">
              <a16:creationId xmlns:a16="http://schemas.microsoft.com/office/drawing/2014/main" id="{00000000-0008-0000-0200-000058020000}"/>
            </a:ext>
          </a:extLst>
        </xdr:cNvPr>
        <xdr:cNvCxnSpPr/>
      </xdr:nvCxnSpPr>
      <xdr:spPr>
        <a:xfrm flipV="1">
          <a:off x="7048500" y="70918917"/>
          <a:ext cx="317501" cy="7938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624417</xdr:colOff>
      <xdr:row>430</xdr:row>
      <xdr:rowOff>63499</xdr:rowOff>
    </xdr:from>
    <xdr:to>
      <xdr:col>8</xdr:col>
      <xdr:colOff>624417</xdr:colOff>
      <xdr:row>461</xdr:row>
      <xdr:rowOff>95249</xdr:rowOff>
    </xdr:to>
    <xdr:cxnSp macro="">
      <xdr:nvCxnSpPr>
        <xdr:cNvPr id="601" name="Прямая соединительная линия 600">
          <a:extLst>
            <a:ext uri="{FF2B5EF4-FFF2-40B4-BE49-F238E27FC236}">
              <a16:creationId xmlns:a16="http://schemas.microsoft.com/office/drawing/2014/main" id="{00000000-0008-0000-0200-000059020000}"/>
            </a:ext>
          </a:extLst>
        </xdr:cNvPr>
        <xdr:cNvCxnSpPr/>
      </xdr:nvCxnSpPr>
      <xdr:spPr>
        <a:xfrm>
          <a:off x="7006167" y="70918916"/>
          <a:ext cx="0" cy="5609166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666750</xdr:colOff>
      <xdr:row>461</xdr:row>
      <xdr:rowOff>84666</xdr:rowOff>
    </xdr:from>
    <xdr:to>
      <xdr:col>9</xdr:col>
      <xdr:colOff>95251</xdr:colOff>
      <xdr:row>461</xdr:row>
      <xdr:rowOff>92604</xdr:rowOff>
    </xdr:to>
    <xdr:cxnSp macro="">
      <xdr:nvCxnSpPr>
        <xdr:cNvPr id="602" name="Прямая соединительная линия 601">
          <a:extLst>
            <a:ext uri="{FF2B5EF4-FFF2-40B4-BE49-F238E27FC236}">
              <a16:creationId xmlns:a16="http://schemas.microsoft.com/office/drawing/2014/main" id="{00000000-0008-0000-0200-00005A020000}"/>
            </a:ext>
          </a:extLst>
        </xdr:cNvPr>
        <xdr:cNvCxnSpPr/>
      </xdr:nvCxnSpPr>
      <xdr:spPr>
        <a:xfrm flipV="1">
          <a:off x="7048500" y="76517499"/>
          <a:ext cx="317501" cy="7938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412750</xdr:colOff>
      <xdr:row>454</xdr:row>
      <xdr:rowOff>148167</xdr:rowOff>
    </xdr:from>
    <xdr:to>
      <xdr:col>10</xdr:col>
      <xdr:colOff>412750</xdr:colOff>
      <xdr:row>463</xdr:row>
      <xdr:rowOff>170341</xdr:rowOff>
    </xdr:to>
    <xdr:cxnSp macro="">
      <xdr:nvCxnSpPr>
        <xdr:cNvPr id="603" name="Прямая соединительная линия 602">
          <a:extLst>
            <a:ext uri="{FF2B5EF4-FFF2-40B4-BE49-F238E27FC236}">
              <a16:creationId xmlns:a16="http://schemas.microsoft.com/office/drawing/2014/main" id="{00000000-0008-0000-0200-00005B020000}"/>
            </a:ext>
          </a:extLst>
        </xdr:cNvPr>
        <xdr:cNvCxnSpPr/>
      </xdr:nvCxnSpPr>
      <xdr:spPr>
        <a:xfrm flipH="1">
          <a:off x="8265583" y="75321584"/>
          <a:ext cx="0" cy="1641424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264583</xdr:colOff>
      <xdr:row>454</xdr:row>
      <xdr:rowOff>137583</xdr:rowOff>
    </xdr:from>
    <xdr:to>
      <xdr:col>12</xdr:col>
      <xdr:colOff>264583</xdr:colOff>
      <xdr:row>467</xdr:row>
      <xdr:rowOff>108480</xdr:rowOff>
    </xdr:to>
    <xdr:cxnSp macro="">
      <xdr:nvCxnSpPr>
        <xdr:cNvPr id="604" name="Прямая соединительная линия 603">
          <a:extLst>
            <a:ext uri="{FF2B5EF4-FFF2-40B4-BE49-F238E27FC236}">
              <a16:creationId xmlns:a16="http://schemas.microsoft.com/office/drawing/2014/main" id="{00000000-0008-0000-0200-00005C020000}"/>
            </a:ext>
          </a:extLst>
        </xdr:cNvPr>
        <xdr:cNvCxnSpPr/>
      </xdr:nvCxnSpPr>
      <xdr:spPr>
        <a:xfrm>
          <a:off x="9027583" y="75311000"/>
          <a:ext cx="0" cy="2309813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328084</xdr:colOff>
      <xdr:row>454</xdr:row>
      <xdr:rowOff>148168</xdr:rowOff>
    </xdr:from>
    <xdr:to>
      <xdr:col>22</xdr:col>
      <xdr:colOff>328084</xdr:colOff>
      <xdr:row>471</xdr:row>
      <xdr:rowOff>43847</xdr:rowOff>
    </xdr:to>
    <xdr:cxnSp macro="">
      <xdr:nvCxnSpPr>
        <xdr:cNvPr id="605" name="Прямая соединительная линия 604">
          <a:extLst>
            <a:ext uri="{FF2B5EF4-FFF2-40B4-BE49-F238E27FC236}">
              <a16:creationId xmlns:a16="http://schemas.microsoft.com/office/drawing/2014/main" id="{00000000-0008-0000-0200-00005D020000}"/>
            </a:ext>
          </a:extLst>
        </xdr:cNvPr>
        <xdr:cNvCxnSpPr/>
      </xdr:nvCxnSpPr>
      <xdr:spPr>
        <a:xfrm flipH="1">
          <a:off x="12816417" y="75321585"/>
          <a:ext cx="0" cy="2954262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433917</xdr:colOff>
      <xdr:row>454</xdr:row>
      <xdr:rowOff>116418</xdr:rowOff>
    </xdr:from>
    <xdr:to>
      <xdr:col>23</xdr:col>
      <xdr:colOff>433917</xdr:colOff>
      <xdr:row>473</xdr:row>
      <xdr:rowOff>43962</xdr:rowOff>
    </xdr:to>
    <xdr:cxnSp macro="">
      <xdr:nvCxnSpPr>
        <xdr:cNvPr id="606" name="Прямая соединительная линия 605">
          <a:extLst>
            <a:ext uri="{FF2B5EF4-FFF2-40B4-BE49-F238E27FC236}">
              <a16:creationId xmlns:a16="http://schemas.microsoft.com/office/drawing/2014/main" id="{00000000-0008-0000-0200-00005E020000}"/>
            </a:ext>
          </a:extLst>
        </xdr:cNvPr>
        <xdr:cNvCxnSpPr/>
      </xdr:nvCxnSpPr>
      <xdr:spPr>
        <a:xfrm flipH="1">
          <a:off x="13567834" y="75289835"/>
          <a:ext cx="0" cy="334596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433917</xdr:colOff>
      <xdr:row>461</xdr:row>
      <xdr:rowOff>105833</xdr:rowOff>
    </xdr:from>
    <xdr:to>
      <xdr:col>9</xdr:col>
      <xdr:colOff>134783</xdr:colOff>
      <xdr:row>461</xdr:row>
      <xdr:rowOff>105833</xdr:rowOff>
    </xdr:to>
    <xdr:cxnSp macro="">
      <xdr:nvCxnSpPr>
        <xdr:cNvPr id="607" name="Прямая соединительная линия 606">
          <a:extLst>
            <a:ext uri="{FF2B5EF4-FFF2-40B4-BE49-F238E27FC236}">
              <a16:creationId xmlns:a16="http://schemas.microsoft.com/office/drawing/2014/main" id="{00000000-0008-0000-0200-00005F020000}"/>
            </a:ext>
          </a:extLst>
        </xdr:cNvPr>
        <xdr:cNvCxnSpPr/>
      </xdr:nvCxnSpPr>
      <xdr:spPr>
        <a:xfrm flipV="1">
          <a:off x="4720167" y="76538666"/>
          <a:ext cx="2685366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222247</xdr:colOff>
      <xdr:row>452</xdr:row>
      <xdr:rowOff>169334</xdr:rowOff>
    </xdr:from>
    <xdr:to>
      <xdr:col>9</xdr:col>
      <xdr:colOff>92445</xdr:colOff>
      <xdr:row>452</xdr:row>
      <xdr:rowOff>169334</xdr:rowOff>
    </xdr:to>
    <xdr:cxnSp macro="">
      <xdr:nvCxnSpPr>
        <xdr:cNvPr id="608" name="Прямая соединительная линия 607">
          <a:extLst>
            <a:ext uri="{FF2B5EF4-FFF2-40B4-BE49-F238E27FC236}">
              <a16:creationId xmlns:a16="http://schemas.microsoft.com/office/drawing/2014/main" id="{00000000-0008-0000-0200-000060020000}"/>
            </a:ext>
          </a:extLst>
        </xdr:cNvPr>
        <xdr:cNvCxnSpPr/>
      </xdr:nvCxnSpPr>
      <xdr:spPr>
        <a:xfrm>
          <a:off x="6603997" y="74982917"/>
          <a:ext cx="759198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666750</xdr:colOff>
      <xdr:row>448</xdr:row>
      <xdr:rowOff>127000</xdr:rowOff>
    </xdr:from>
    <xdr:to>
      <xdr:col>9</xdr:col>
      <xdr:colOff>88216</xdr:colOff>
      <xdr:row>448</xdr:row>
      <xdr:rowOff>127000</xdr:rowOff>
    </xdr:to>
    <xdr:cxnSp macro="">
      <xdr:nvCxnSpPr>
        <xdr:cNvPr id="609" name="Прямая соединительная линия 608">
          <a:extLst>
            <a:ext uri="{FF2B5EF4-FFF2-40B4-BE49-F238E27FC236}">
              <a16:creationId xmlns:a16="http://schemas.microsoft.com/office/drawing/2014/main" id="{00000000-0008-0000-0200-000061020000}"/>
            </a:ext>
          </a:extLst>
        </xdr:cNvPr>
        <xdr:cNvCxnSpPr/>
      </xdr:nvCxnSpPr>
      <xdr:spPr>
        <a:xfrm>
          <a:off x="5990167" y="74220917"/>
          <a:ext cx="1368799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338667</xdr:colOff>
      <xdr:row>452</xdr:row>
      <xdr:rowOff>63500</xdr:rowOff>
    </xdr:from>
    <xdr:to>
      <xdr:col>8</xdr:col>
      <xdr:colOff>338667</xdr:colOff>
      <xdr:row>462</xdr:row>
      <xdr:rowOff>52916</xdr:rowOff>
    </xdr:to>
    <xdr:cxnSp macro="">
      <xdr:nvCxnSpPr>
        <xdr:cNvPr id="610" name="Прямая соединительная линия 609">
          <a:extLst>
            <a:ext uri="{FF2B5EF4-FFF2-40B4-BE49-F238E27FC236}">
              <a16:creationId xmlns:a16="http://schemas.microsoft.com/office/drawing/2014/main" id="{00000000-0008-0000-0200-000062020000}"/>
            </a:ext>
          </a:extLst>
        </xdr:cNvPr>
        <xdr:cNvCxnSpPr/>
      </xdr:nvCxnSpPr>
      <xdr:spPr>
        <a:xfrm>
          <a:off x="6720417" y="74877083"/>
          <a:ext cx="0" cy="1788583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169334</xdr:colOff>
      <xdr:row>456</xdr:row>
      <xdr:rowOff>0</xdr:rowOff>
    </xdr:from>
    <xdr:to>
      <xdr:col>8</xdr:col>
      <xdr:colOff>271801</xdr:colOff>
      <xdr:row>458</xdr:row>
      <xdr:rowOff>83946</xdr:rowOff>
    </xdr:to>
    <xdr:sp macro="" textlink="">
      <xdr:nvSpPr>
        <xdr:cNvPr id="611" name="Овал 610">
          <a:extLst>
            <a:ext uri="{FF2B5EF4-FFF2-40B4-BE49-F238E27FC236}">
              <a16:creationId xmlns:a16="http://schemas.microsoft.com/office/drawing/2014/main" id="{00000000-0008-0000-0200-000063020000}"/>
            </a:ext>
          </a:extLst>
        </xdr:cNvPr>
        <xdr:cNvSpPr/>
      </xdr:nvSpPr>
      <xdr:spPr>
        <a:xfrm>
          <a:off x="6170084" y="75533250"/>
          <a:ext cx="483467" cy="443779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</a:t>
          </a:r>
        </a:p>
      </xdr:txBody>
    </xdr:sp>
    <xdr:clientData/>
  </xdr:twoCellAnchor>
  <xdr:twoCellAnchor>
    <xdr:from>
      <xdr:col>7</xdr:col>
      <xdr:colOff>127001</xdr:colOff>
      <xdr:row>448</xdr:row>
      <xdr:rowOff>10584</xdr:rowOff>
    </xdr:from>
    <xdr:to>
      <xdr:col>7</xdr:col>
      <xdr:colOff>127002</xdr:colOff>
      <xdr:row>462</xdr:row>
      <xdr:rowOff>35954</xdr:rowOff>
    </xdr:to>
    <xdr:cxnSp macro="">
      <xdr:nvCxnSpPr>
        <xdr:cNvPr id="612" name="Прямая соединительная линия 611">
          <a:extLst>
            <a:ext uri="{FF2B5EF4-FFF2-40B4-BE49-F238E27FC236}">
              <a16:creationId xmlns:a16="http://schemas.microsoft.com/office/drawing/2014/main" id="{00000000-0008-0000-0200-000064020000}"/>
            </a:ext>
          </a:extLst>
        </xdr:cNvPr>
        <xdr:cNvCxnSpPr/>
      </xdr:nvCxnSpPr>
      <xdr:spPr>
        <a:xfrm>
          <a:off x="6127751" y="74104501"/>
          <a:ext cx="1" cy="2544203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21166</xdr:colOff>
      <xdr:row>444</xdr:row>
      <xdr:rowOff>84667</xdr:rowOff>
    </xdr:from>
    <xdr:to>
      <xdr:col>9</xdr:col>
      <xdr:colOff>88216</xdr:colOff>
      <xdr:row>444</xdr:row>
      <xdr:rowOff>95249</xdr:rowOff>
    </xdr:to>
    <xdr:cxnSp macro="">
      <xdr:nvCxnSpPr>
        <xdr:cNvPr id="613" name="Прямая соединительная линия 612">
          <a:extLst>
            <a:ext uri="{FF2B5EF4-FFF2-40B4-BE49-F238E27FC236}">
              <a16:creationId xmlns:a16="http://schemas.microsoft.com/office/drawing/2014/main" id="{00000000-0008-0000-0200-000065020000}"/>
            </a:ext>
          </a:extLst>
        </xdr:cNvPr>
        <xdr:cNvCxnSpPr/>
      </xdr:nvCxnSpPr>
      <xdr:spPr>
        <a:xfrm>
          <a:off x="5344583" y="73458917"/>
          <a:ext cx="2014383" cy="10582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455083</xdr:colOff>
      <xdr:row>440</xdr:row>
      <xdr:rowOff>63500</xdr:rowOff>
    </xdr:from>
    <xdr:to>
      <xdr:col>9</xdr:col>
      <xdr:colOff>67049</xdr:colOff>
      <xdr:row>440</xdr:row>
      <xdr:rowOff>63500</xdr:rowOff>
    </xdr:to>
    <xdr:cxnSp macro="">
      <xdr:nvCxnSpPr>
        <xdr:cNvPr id="614" name="Прямая соединительная линия 613">
          <a:extLst>
            <a:ext uri="{FF2B5EF4-FFF2-40B4-BE49-F238E27FC236}">
              <a16:creationId xmlns:a16="http://schemas.microsoft.com/office/drawing/2014/main" id="{00000000-0008-0000-0200-000066020000}"/>
            </a:ext>
          </a:extLst>
        </xdr:cNvPr>
        <xdr:cNvCxnSpPr/>
      </xdr:nvCxnSpPr>
      <xdr:spPr>
        <a:xfrm flipV="1">
          <a:off x="4741333" y="72718083"/>
          <a:ext cx="2596466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285749</xdr:colOff>
      <xdr:row>453</xdr:row>
      <xdr:rowOff>158750</xdr:rowOff>
    </xdr:from>
    <xdr:to>
      <xdr:col>7</xdr:col>
      <xdr:colOff>88179</xdr:colOff>
      <xdr:row>456</xdr:row>
      <xdr:rowOff>62778</xdr:rowOff>
    </xdr:to>
    <xdr:sp macro="" textlink="">
      <xdr:nvSpPr>
        <xdr:cNvPr id="615" name="Овал 614">
          <a:extLst>
            <a:ext uri="{FF2B5EF4-FFF2-40B4-BE49-F238E27FC236}">
              <a16:creationId xmlns:a16="http://schemas.microsoft.com/office/drawing/2014/main" id="{00000000-0008-0000-0200-000067020000}"/>
            </a:ext>
          </a:extLst>
        </xdr:cNvPr>
        <xdr:cNvSpPr/>
      </xdr:nvSpPr>
      <xdr:spPr>
        <a:xfrm>
          <a:off x="5609166" y="75152250"/>
          <a:ext cx="47976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2</a:t>
          </a:r>
        </a:p>
      </xdr:txBody>
    </xdr:sp>
    <xdr:clientData/>
  </xdr:twoCellAnchor>
  <xdr:twoCellAnchor>
    <xdr:from>
      <xdr:col>6</xdr:col>
      <xdr:colOff>190501</xdr:colOff>
      <xdr:row>443</xdr:row>
      <xdr:rowOff>105834</xdr:rowOff>
    </xdr:from>
    <xdr:to>
      <xdr:col>6</xdr:col>
      <xdr:colOff>201083</xdr:colOff>
      <xdr:row>462</xdr:row>
      <xdr:rowOff>35952</xdr:rowOff>
    </xdr:to>
    <xdr:cxnSp macro="">
      <xdr:nvCxnSpPr>
        <xdr:cNvPr id="616" name="Прямая соединительная линия 615">
          <a:extLst>
            <a:ext uri="{FF2B5EF4-FFF2-40B4-BE49-F238E27FC236}">
              <a16:creationId xmlns:a16="http://schemas.microsoft.com/office/drawing/2014/main" id="{00000000-0008-0000-0200-000068020000}"/>
            </a:ext>
          </a:extLst>
        </xdr:cNvPr>
        <xdr:cNvCxnSpPr/>
      </xdr:nvCxnSpPr>
      <xdr:spPr>
        <a:xfrm flipH="1">
          <a:off x="5513918" y="73300167"/>
          <a:ext cx="10582" cy="3348535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687916</xdr:colOff>
      <xdr:row>451</xdr:row>
      <xdr:rowOff>84666</xdr:rowOff>
    </xdr:from>
    <xdr:to>
      <xdr:col>6</xdr:col>
      <xdr:colOff>130512</xdr:colOff>
      <xdr:row>453</xdr:row>
      <xdr:rowOff>168611</xdr:rowOff>
    </xdr:to>
    <xdr:sp macro="" textlink="">
      <xdr:nvSpPr>
        <xdr:cNvPr id="617" name="Овал 616">
          <a:extLst>
            <a:ext uri="{FF2B5EF4-FFF2-40B4-BE49-F238E27FC236}">
              <a16:creationId xmlns:a16="http://schemas.microsoft.com/office/drawing/2014/main" id="{00000000-0008-0000-0200-000069020000}"/>
            </a:ext>
          </a:extLst>
        </xdr:cNvPr>
        <xdr:cNvSpPr/>
      </xdr:nvSpPr>
      <xdr:spPr>
        <a:xfrm>
          <a:off x="4974166" y="74718333"/>
          <a:ext cx="47976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3</a:t>
          </a:r>
        </a:p>
      </xdr:txBody>
    </xdr:sp>
    <xdr:clientData/>
  </xdr:twoCellAnchor>
  <xdr:twoCellAnchor>
    <xdr:from>
      <xdr:col>5</xdr:col>
      <xdr:colOff>603249</xdr:colOff>
      <xdr:row>439</xdr:row>
      <xdr:rowOff>74083</xdr:rowOff>
    </xdr:from>
    <xdr:to>
      <xdr:col>5</xdr:col>
      <xdr:colOff>603249</xdr:colOff>
      <xdr:row>462</xdr:row>
      <xdr:rowOff>46534</xdr:rowOff>
    </xdr:to>
    <xdr:cxnSp macro="">
      <xdr:nvCxnSpPr>
        <xdr:cNvPr id="618" name="Прямая соединительная линия 617">
          <a:extLst>
            <a:ext uri="{FF2B5EF4-FFF2-40B4-BE49-F238E27FC236}">
              <a16:creationId xmlns:a16="http://schemas.microsoft.com/office/drawing/2014/main" id="{00000000-0008-0000-0200-00006A020000}"/>
            </a:ext>
          </a:extLst>
        </xdr:cNvPr>
        <xdr:cNvCxnSpPr/>
      </xdr:nvCxnSpPr>
      <xdr:spPr>
        <a:xfrm flipH="1">
          <a:off x="4889499" y="72548750"/>
          <a:ext cx="0" cy="4110534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42333</xdr:colOff>
      <xdr:row>449</xdr:row>
      <xdr:rowOff>21167</xdr:rowOff>
    </xdr:from>
    <xdr:to>
      <xdr:col>5</xdr:col>
      <xdr:colOff>522096</xdr:colOff>
      <xdr:row>451</xdr:row>
      <xdr:rowOff>105111</xdr:rowOff>
    </xdr:to>
    <xdr:sp macro="" textlink="">
      <xdr:nvSpPr>
        <xdr:cNvPr id="619" name="Овал 618">
          <a:extLst>
            <a:ext uri="{FF2B5EF4-FFF2-40B4-BE49-F238E27FC236}">
              <a16:creationId xmlns:a16="http://schemas.microsoft.com/office/drawing/2014/main" id="{00000000-0008-0000-0200-00006B020000}"/>
            </a:ext>
          </a:extLst>
        </xdr:cNvPr>
        <xdr:cNvSpPr/>
      </xdr:nvSpPr>
      <xdr:spPr>
        <a:xfrm>
          <a:off x="4328583" y="74295000"/>
          <a:ext cx="47976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4</a:t>
          </a:r>
        </a:p>
      </xdr:txBody>
    </xdr:sp>
    <xdr:clientData/>
  </xdr:twoCellAnchor>
  <xdr:twoCellAnchor>
    <xdr:from>
      <xdr:col>9</xdr:col>
      <xdr:colOff>116417</xdr:colOff>
      <xdr:row>461</xdr:row>
      <xdr:rowOff>116415</xdr:rowOff>
    </xdr:from>
    <xdr:to>
      <xdr:col>9</xdr:col>
      <xdr:colOff>116417</xdr:colOff>
      <xdr:row>472</xdr:row>
      <xdr:rowOff>171774</xdr:rowOff>
    </xdr:to>
    <xdr:cxnSp macro="">
      <xdr:nvCxnSpPr>
        <xdr:cNvPr id="620" name="Прямая соединительная линия 619">
          <a:extLst>
            <a:ext uri="{FF2B5EF4-FFF2-40B4-BE49-F238E27FC236}">
              <a16:creationId xmlns:a16="http://schemas.microsoft.com/office/drawing/2014/main" id="{00000000-0008-0000-0200-00006C020000}"/>
            </a:ext>
          </a:extLst>
        </xdr:cNvPr>
        <xdr:cNvCxnSpPr/>
      </xdr:nvCxnSpPr>
      <xdr:spPr>
        <a:xfrm>
          <a:off x="7387167" y="76549248"/>
          <a:ext cx="0" cy="2034443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42334</xdr:colOff>
      <xdr:row>463</xdr:row>
      <xdr:rowOff>63499</xdr:rowOff>
    </xdr:from>
    <xdr:to>
      <xdr:col>10</xdr:col>
      <xdr:colOff>505560</xdr:colOff>
      <xdr:row>463</xdr:row>
      <xdr:rowOff>64313</xdr:rowOff>
    </xdr:to>
    <xdr:cxnSp macro="">
      <xdr:nvCxnSpPr>
        <xdr:cNvPr id="621" name="Прямая соединительная линия 620">
          <a:extLst>
            <a:ext uri="{FF2B5EF4-FFF2-40B4-BE49-F238E27FC236}">
              <a16:creationId xmlns:a16="http://schemas.microsoft.com/office/drawing/2014/main" id="{00000000-0008-0000-0200-00006D020000}"/>
            </a:ext>
          </a:extLst>
        </xdr:cNvPr>
        <xdr:cNvCxnSpPr/>
      </xdr:nvCxnSpPr>
      <xdr:spPr>
        <a:xfrm flipV="1">
          <a:off x="7313084" y="76856166"/>
          <a:ext cx="1045309" cy="814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42333</xdr:colOff>
      <xdr:row>467</xdr:row>
      <xdr:rowOff>0</xdr:rowOff>
    </xdr:from>
    <xdr:to>
      <xdr:col>12</xdr:col>
      <xdr:colOff>344367</xdr:colOff>
      <xdr:row>467</xdr:row>
      <xdr:rowOff>0</xdr:rowOff>
    </xdr:to>
    <xdr:cxnSp macro="">
      <xdr:nvCxnSpPr>
        <xdr:cNvPr id="622" name="Прямая соединительная линия 621">
          <a:extLst>
            <a:ext uri="{FF2B5EF4-FFF2-40B4-BE49-F238E27FC236}">
              <a16:creationId xmlns:a16="http://schemas.microsoft.com/office/drawing/2014/main" id="{00000000-0008-0000-0200-00006E020000}"/>
            </a:ext>
          </a:extLst>
        </xdr:cNvPr>
        <xdr:cNvCxnSpPr/>
      </xdr:nvCxnSpPr>
      <xdr:spPr>
        <a:xfrm>
          <a:off x="7313083" y="77512333"/>
          <a:ext cx="1794284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470</xdr:row>
      <xdr:rowOff>127000</xdr:rowOff>
    </xdr:from>
    <xdr:to>
      <xdr:col>22</xdr:col>
      <xdr:colOff>429849</xdr:colOff>
      <xdr:row>470</xdr:row>
      <xdr:rowOff>127000</xdr:rowOff>
    </xdr:to>
    <xdr:cxnSp macro="">
      <xdr:nvCxnSpPr>
        <xdr:cNvPr id="623" name="Прямая соединительная линия 622">
          <a:extLst>
            <a:ext uri="{FF2B5EF4-FFF2-40B4-BE49-F238E27FC236}">
              <a16:creationId xmlns:a16="http://schemas.microsoft.com/office/drawing/2014/main" id="{00000000-0008-0000-0200-00006F020000}"/>
            </a:ext>
          </a:extLst>
        </xdr:cNvPr>
        <xdr:cNvCxnSpPr/>
      </xdr:nvCxnSpPr>
      <xdr:spPr>
        <a:xfrm>
          <a:off x="7302500" y="78179083"/>
          <a:ext cx="5615682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42333</xdr:colOff>
      <xdr:row>472</xdr:row>
      <xdr:rowOff>105833</xdr:rowOff>
    </xdr:from>
    <xdr:to>
      <xdr:col>23</xdr:col>
      <xdr:colOff>524287</xdr:colOff>
      <xdr:row>472</xdr:row>
      <xdr:rowOff>105833</xdr:rowOff>
    </xdr:to>
    <xdr:cxnSp macro="">
      <xdr:nvCxnSpPr>
        <xdr:cNvPr id="624" name="Прямая соединительная линия 623">
          <a:extLst>
            <a:ext uri="{FF2B5EF4-FFF2-40B4-BE49-F238E27FC236}">
              <a16:creationId xmlns:a16="http://schemas.microsoft.com/office/drawing/2014/main" id="{00000000-0008-0000-0200-000070020000}"/>
            </a:ext>
          </a:extLst>
        </xdr:cNvPr>
        <xdr:cNvCxnSpPr/>
      </xdr:nvCxnSpPr>
      <xdr:spPr>
        <a:xfrm flipV="1">
          <a:off x="7313083" y="78517750"/>
          <a:ext cx="6345121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317500</xdr:colOff>
      <xdr:row>463</xdr:row>
      <xdr:rowOff>137582</xdr:rowOff>
    </xdr:from>
    <xdr:to>
      <xdr:col>10</xdr:col>
      <xdr:colOff>215482</xdr:colOff>
      <xdr:row>466</xdr:row>
      <xdr:rowOff>43122</xdr:rowOff>
    </xdr:to>
    <xdr:sp macro="" textlink="">
      <xdr:nvSpPr>
        <xdr:cNvPr id="625" name="Овал 624">
          <a:extLst>
            <a:ext uri="{FF2B5EF4-FFF2-40B4-BE49-F238E27FC236}">
              <a16:creationId xmlns:a16="http://schemas.microsoft.com/office/drawing/2014/main" id="{00000000-0008-0000-0200-000071020000}"/>
            </a:ext>
          </a:extLst>
        </xdr:cNvPr>
        <xdr:cNvSpPr/>
      </xdr:nvSpPr>
      <xdr:spPr>
        <a:xfrm>
          <a:off x="7588250" y="76930249"/>
          <a:ext cx="480065" cy="445290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7</a:t>
          </a:r>
        </a:p>
      </xdr:txBody>
    </xdr:sp>
    <xdr:clientData/>
  </xdr:twoCellAnchor>
  <xdr:twoCellAnchor>
    <xdr:from>
      <xdr:col>10</xdr:col>
      <xdr:colOff>158750</xdr:colOff>
      <xdr:row>467</xdr:row>
      <xdr:rowOff>52917</xdr:rowOff>
    </xdr:from>
    <xdr:to>
      <xdr:col>10</xdr:col>
      <xdr:colOff>644864</xdr:colOff>
      <xdr:row>469</xdr:row>
      <xdr:rowOff>133561</xdr:rowOff>
    </xdr:to>
    <xdr:sp macro="" textlink="">
      <xdr:nvSpPr>
        <xdr:cNvPr id="626" name="Овал 625">
          <a:extLst>
            <a:ext uri="{FF2B5EF4-FFF2-40B4-BE49-F238E27FC236}">
              <a16:creationId xmlns:a16="http://schemas.microsoft.com/office/drawing/2014/main" id="{00000000-0008-0000-0200-000072020000}"/>
            </a:ext>
          </a:extLst>
        </xdr:cNvPr>
        <xdr:cNvSpPr/>
      </xdr:nvSpPr>
      <xdr:spPr>
        <a:xfrm>
          <a:off x="8011583" y="77565250"/>
          <a:ext cx="486114" cy="4404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8</a:t>
          </a:r>
        </a:p>
      </xdr:txBody>
    </xdr:sp>
    <xdr:clientData/>
  </xdr:twoCellAnchor>
  <xdr:twoCellAnchor>
    <xdr:from>
      <xdr:col>15</xdr:col>
      <xdr:colOff>179916</xdr:colOff>
      <xdr:row>467</xdr:row>
      <xdr:rowOff>137584</xdr:rowOff>
    </xdr:from>
    <xdr:to>
      <xdr:col>16</xdr:col>
      <xdr:colOff>299141</xdr:colOff>
      <xdr:row>470</xdr:row>
      <xdr:rowOff>38312</xdr:rowOff>
    </xdr:to>
    <xdr:sp macro="" textlink="">
      <xdr:nvSpPr>
        <xdr:cNvPr id="627" name="Овал 626">
          <a:extLst>
            <a:ext uri="{FF2B5EF4-FFF2-40B4-BE49-F238E27FC236}">
              <a16:creationId xmlns:a16="http://schemas.microsoft.com/office/drawing/2014/main" id="{00000000-0008-0000-0200-000073020000}"/>
            </a:ext>
          </a:extLst>
        </xdr:cNvPr>
        <xdr:cNvSpPr/>
      </xdr:nvSpPr>
      <xdr:spPr>
        <a:xfrm>
          <a:off x="10022416" y="77649917"/>
          <a:ext cx="479058" cy="4404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9</a:t>
          </a:r>
        </a:p>
      </xdr:txBody>
    </xdr:sp>
    <xdr:clientData/>
  </xdr:twoCellAnchor>
  <xdr:twoCellAnchor>
    <xdr:from>
      <xdr:col>15</xdr:col>
      <xdr:colOff>317500</xdr:colOff>
      <xdr:row>473</xdr:row>
      <xdr:rowOff>84667</xdr:rowOff>
    </xdr:from>
    <xdr:to>
      <xdr:col>17</xdr:col>
      <xdr:colOff>79008</xdr:colOff>
      <xdr:row>475</xdr:row>
      <xdr:rowOff>163724</xdr:rowOff>
    </xdr:to>
    <xdr:sp macro="" textlink="">
      <xdr:nvSpPr>
        <xdr:cNvPr id="628" name="Овал 627">
          <a:extLst>
            <a:ext uri="{FF2B5EF4-FFF2-40B4-BE49-F238E27FC236}">
              <a16:creationId xmlns:a16="http://schemas.microsoft.com/office/drawing/2014/main" id="{00000000-0008-0000-0200-000074020000}"/>
            </a:ext>
          </a:extLst>
        </xdr:cNvPr>
        <xdr:cNvSpPr/>
      </xdr:nvSpPr>
      <xdr:spPr>
        <a:xfrm>
          <a:off x="10160000" y="78676500"/>
          <a:ext cx="481175" cy="438891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10</a:t>
          </a:r>
        </a:p>
      </xdr:txBody>
    </xdr:sp>
    <xdr:clientData/>
  </xdr:twoCellAnchor>
  <xdr:twoCellAnchor>
    <xdr:from>
      <xdr:col>8</xdr:col>
      <xdr:colOff>267607</xdr:colOff>
      <xdr:row>461</xdr:row>
      <xdr:rowOff>40822</xdr:rowOff>
    </xdr:from>
    <xdr:to>
      <xdr:col>8</xdr:col>
      <xdr:colOff>405081</xdr:colOff>
      <xdr:row>461</xdr:row>
      <xdr:rowOff>162055</xdr:rowOff>
    </xdr:to>
    <xdr:cxnSp macro="">
      <xdr:nvCxnSpPr>
        <xdr:cNvPr id="629" name="Прямая соединительная линия 628">
          <a:extLst>
            <a:ext uri="{FF2B5EF4-FFF2-40B4-BE49-F238E27FC236}">
              <a16:creationId xmlns:a16="http://schemas.microsoft.com/office/drawing/2014/main" id="{00000000-0008-0000-0200-000075020000}"/>
            </a:ext>
          </a:extLst>
        </xdr:cNvPr>
        <xdr:cNvCxnSpPr/>
      </xdr:nvCxnSpPr>
      <xdr:spPr>
        <a:xfrm flipH="1" flipV="1">
          <a:off x="6640286" y="78662893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58964</xdr:colOff>
      <xdr:row>461</xdr:row>
      <xdr:rowOff>31750</xdr:rowOff>
    </xdr:from>
    <xdr:to>
      <xdr:col>7</xdr:col>
      <xdr:colOff>196438</xdr:colOff>
      <xdr:row>461</xdr:row>
      <xdr:rowOff>152983</xdr:rowOff>
    </xdr:to>
    <xdr:cxnSp macro="">
      <xdr:nvCxnSpPr>
        <xdr:cNvPr id="630" name="Прямая соединительная линия 629">
          <a:extLst>
            <a:ext uri="{FF2B5EF4-FFF2-40B4-BE49-F238E27FC236}">
              <a16:creationId xmlns:a16="http://schemas.microsoft.com/office/drawing/2014/main" id="{00000000-0008-0000-0200-000076020000}"/>
            </a:ext>
          </a:extLst>
        </xdr:cNvPr>
        <xdr:cNvCxnSpPr/>
      </xdr:nvCxnSpPr>
      <xdr:spPr>
        <a:xfrm flipH="1" flipV="1">
          <a:off x="6050643" y="78653821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117929</xdr:colOff>
      <xdr:row>461</xdr:row>
      <xdr:rowOff>36286</xdr:rowOff>
    </xdr:from>
    <xdr:to>
      <xdr:col>6</xdr:col>
      <xdr:colOff>255403</xdr:colOff>
      <xdr:row>461</xdr:row>
      <xdr:rowOff>157519</xdr:rowOff>
    </xdr:to>
    <xdr:cxnSp macro="">
      <xdr:nvCxnSpPr>
        <xdr:cNvPr id="631" name="Прямая соединительная линия 630">
          <a:extLst>
            <a:ext uri="{FF2B5EF4-FFF2-40B4-BE49-F238E27FC236}">
              <a16:creationId xmlns:a16="http://schemas.microsoft.com/office/drawing/2014/main" id="{00000000-0008-0000-0200-000077020000}"/>
            </a:ext>
          </a:extLst>
        </xdr:cNvPr>
        <xdr:cNvCxnSpPr/>
      </xdr:nvCxnSpPr>
      <xdr:spPr>
        <a:xfrm flipH="1" flipV="1">
          <a:off x="5438322" y="78658357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535215</xdr:colOff>
      <xdr:row>461</xdr:row>
      <xdr:rowOff>36285</xdr:rowOff>
    </xdr:from>
    <xdr:to>
      <xdr:col>5</xdr:col>
      <xdr:colOff>672689</xdr:colOff>
      <xdr:row>461</xdr:row>
      <xdr:rowOff>157518</xdr:rowOff>
    </xdr:to>
    <xdr:cxnSp macro="">
      <xdr:nvCxnSpPr>
        <xdr:cNvPr id="632" name="Прямая соединительная линия 631">
          <a:extLst>
            <a:ext uri="{FF2B5EF4-FFF2-40B4-BE49-F238E27FC236}">
              <a16:creationId xmlns:a16="http://schemas.microsoft.com/office/drawing/2014/main" id="{00000000-0008-0000-0200-000078020000}"/>
            </a:ext>
          </a:extLst>
        </xdr:cNvPr>
        <xdr:cNvCxnSpPr/>
      </xdr:nvCxnSpPr>
      <xdr:spPr>
        <a:xfrm flipH="1" flipV="1">
          <a:off x="4821465" y="78658356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272143</xdr:colOff>
      <xdr:row>452</xdr:row>
      <xdr:rowOff>95250</xdr:rowOff>
    </xdr:from>
    <xdr:to>
      <xdr:col>8</xdr:col>
      <xdr:colOff>409617</xdr:colOff>
      <xdr:row>453</xdr:row>
      <xdr:rowOff>30519</xdr:rowOff>
    </xdr:to>
    <xdr:cxnSp macro="">
      <xdr:nvCxnSpPr>
        <xdr:cNvPr id="633" name="Прямая соединительная линия 632">
          <a:extLst>
            <a:ext uri="{FF2B5EF4-FFF2-40B4-BE49-F238E27FC236}">
              <a16:creationId xmlns:a16="http://schemas.microsoft.com/office/drawing/2014/main" id="{00000000-0008-0000-0200-000079020000}"/>
            </a:ext>
          </a:extLst>
        </xdr:cNvPr>
        <xdr:cNvCxnSpPr/>
      </xdr:nvCxnSpPr>
      <xdr:spPr>
        <a:xfrm flipH="1" flipV="1">
          <a:off x="6644822" y="77043643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54428</xdr:colOff>
      <xdr:row>448</xdr:row>
      <xdr:rowOff>63500</xdr:rowOff>
    </xdr:from>
    <xdr:to>
      <xdr:col>7</xdr:col>
      <xdr:colOff>191902</xdr:colOff>
      <xdr:row>448</xdr:row>
      <xdr:rowOff>184733</xdr:rowOff>
    </xdr:to>
    <xdr:cxnSp macro="">
      <xdr:nvCxnSpPr>
        <xdr:cNvPr id="634" name="Прямая соединительная линия 633">
          <a:extLst>
            <a:ext uri="{FF2B5EF4-FFF2-40B4-BE49-F238E27FC236}">
              <a16:creationId xmlns:a16="http://schemas.microsoft.com/office/drawing/2014/main" id="{00000000-0008-0000-0200-00007A020000}"/>
            </a:ext>
          </a:extLst>
        </xdr:cNvPr>
        <xdr:cNvCxnSpPr/>
      </xdr:nvCxnSpPr>
      <xdr:spPr>
        <a:xfrm flipH="1" flipV="1">
          <a:off x="6046107" y="76268036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122463</xdr:colOff>
      <xdr:row>444</xdr:row>
      <xdr:rowOff>18143</xdr:rowOff>
    </xdr:from>
    <xdr:to>
      <xdr:col>6</xdr:col>
      <xdr:colOff>259937</xdr:colOff>
      <xdr:row>444</xdr:row>
      <xdr:rowOff>139376</xdr:rowOff>
    </xdr:to>
    <xdr:cxnSp macro="">
      <xdr:nvCxnSpPr>
        <xdr:cNvPr id="635" name="Прямая соединительная линия 634">
          <a:extLst>
            <a:ext uri="{FF2B5EF4-FFF2-40B4-BE49-F238E27FC236}">
              <a16:creationId xmlns:a16="http://schemas.microsoft.com/office/drawing/2014/main" id="{00000000-0008-0000-0200-00007B020000}"/>
            </a:ext>
          </a:extLst>
        </xdr:cNvPr>
        <xdr:cNvCxnSpPr/>
      </xdr:nvCxnSpPr>
      <xdr:spPr>
        <a:xfrm flipH="1" flipV="1">
          <a:off x="5442856" y="75478822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526142</xdr:colOff>
      <xdr:row>439</xdr:row>
      <xdr:rowOff>181428</xdr:rowOff>
    </xdr:from>
    <xdr:to>
      <xdr:col>5</xdr:col>
      <xdr:colOff>663616</xdr:colOff>
      <xdr:row>440</xdr:row>
      <xdr:rowOff>116697</xdr:rowOff>
    </xdr:to>
    <xdr:cxnSp macro="">
      <xdr:nvCxnSpPr>
        <xdr:cNvPr id="636" name="Прямая соединительная линия 635">
          <a:extLst>
            <a:ext uri="{FF2B5EF4-FFF2-40B4-BE49-F238E27FC236}">
              <a16:creationId xmlns:a16="http://schemas.microsoft.com/office/drawing/2014/main" id="{00000000-0008-0000-0200-00007C020000}"/>
            </a:ext>
          </a:extLst>
        </xdr:cNvPr>
        <xdr:cNvCxnSpPr/>
      </xdr:nvCxnSpPr>
      <xdr:spPr>
        <a:xfrm flipH="1" flipV="1">
          <a:off x="4812392" y="74712285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40822</xdr:colOff>
      <xdr:row>462</xdr:row>
      <xdr:rowOff>181428</xdr:rowOff>
    </xdr:from>
    <xdr:to>
      <xdr:col>9</xdr:col>
      <xdr:colOff>178296</xdr:colOff>
      <xdr:row>463</xdr:row>
      <xdr:rowOff>116697</xdr:rowOff>
    </xdr:to>
    <xdr:cxnSp macro="">
      <xdr:nvCxnSpPr>
        <xdr:cNvPr id="637" name="Прямая соединительная линия 636">
          <a:extLst>
            <a:ext uri="{FF2B5EF4-FFF2-40B4-BE49-F238E27FC236}">
              <a16:creationId xmlns:a16="http://schemas.microsoft.com/office/drawing/2014/main" id="{00000000-0008-0000-0200-00007D020000}"/>
            </a:ext>
          </a:extLst>
        </xdr:cNvPr>
        <xdr:cNvCxnSpPr/>
      </xdr:nvCxnSpPr>
      <xdr:spPr>
        <a:xfrm flipH="1" flipV="1">
          <a:off x="7302501" y="78989464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344715</xdr:colOff>
      <xdr:row>462</xdr:row>
      <xdr:rowOff>185963</xdr:rowOff>
    </xdr:from>
    <xdr:to>
      <xdr:col>10</xdr:col>
      <xdr:colOff>482189</xdr:colOff>
      <xdr:row>463</xdr:row>
      <xdr:rowOff>121232</xdr:rowOff>
    </xdr:to>
    <xdr:cxnSp macro="">
      <xdr:nvCxnSpPr>
        <xdr:cNvPr id="638" name="Прямая соединительная линия 637">
          <a:extLst>
            <a:ext uri="{FF2B5EF4-FFF2-40B4-BE49-F238E27FC236}">
              <a16:creationId xmlns:a16="http://schemas.microsoft.com/office/drawing/2014/main" id="{00000000-0008-0000-0200-00007E020000}"/>
            </a:ext>
          </a:extLst>
        </xdr:cNvPr>
        <xdr:cNvCxnSpPr/>
      </xdr:nvCxnSpPr>
      <xdr:spPr>
        <a:xfrm flipH="1" flipV="1">
          <a:off x="8182429" y="78993999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40821</xdr:colOff>
      <xdr:row>466</xdr:row>
      <xdr:rowOff>104322</xdr:rowOff>
    </xdr:from>
    <xdr:to>
      <xdr:col>9</xdr:col>
      <xdr:colOff>178295</xdr:colOff>
      <xdr:row>467</xdr:row>
      <xdr:rowOff>39591</xdr:rowOff>
    </xdr:to>
    <xdr:cxnSp macro="">
      <xdr:nvCxnSpPr>
        <xdr:cNvPr id="639" name="Прямая соединительная линия 638">
          <a:extLst>
            <a:ext uri="{FF2B5EF4-FFF2-40B4-BE49-F238E27FC236}">
              <a16:creationId xmlns:a16="http://schemas.microsoft.com/office/drawing/2014/main" id="{00000000-0008-0000-0200-00007F020000}"/>
            </a:ext>
          </a:extLst>
        </xdr:cNvPr>
        <xdr:cNvCxnSpPr/>
      </xdr:nvCxnSpPr>
      <xdr:spPr>
        <a:xfrm flipH="1" flipV="1">
          <a:off x="7302500" y="79656215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54428</xdr:colOff>
      <xdr:row>470</xdr:row>
      <xdr:rowOff>63499</xdr:rowOff>
    </xdr:from>
    <xdr:to>
      <xdr:col>9</xdr:col>
      <xdr:colOff>191902</xdr:colOff>
      <xdr:row>470</xdr:row>
      <xdr:rowOff>184732</xdr:rowOff>
    </xdr:to>
    <xdr:cxnSp macro="">
      <xdr:nvCxnSpPr>
        <xdr:cNvPr id="640" name="Прямая соединительная линия 639">
          <a:extLst>
            <a:ext uri="{FF2B5EF4-FFF2-40B4-BE49-F238E27FC236}">
              <a16:creationId xmlns:a16="http://schemas.microsoft.com/office/drawing/2014/main" id="{00000000-0008-0000-0200-000080020000}"/>
            </a:ext>
          </a:extLst>
        </xdr:cNvPr>
        <xdr:cNvCxnSpPr/>
      </xdr:nvCxnSpPr>
      <xdr:spPr>
        <a:xfrm flipH="1" flipV="1">
          <a:off x="7316107" y="80359249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45357</xdr:colOff>
      <xdr:row>472</xdr:row>
      <xdr:rowOff>31750</xdr:rowOff>
    </xdr:from>
    <xdr:to>
      <xdr:col>9</xdr:col>
      <xdr:colOff>182831</xdr:colOff>
      <xdr:row>472</xdr:row>
      <xdr:rowOff>152983</xdr:rowOff>
    </xdr:to>
    <xdr:cxnSp macro="">
      <xdr:nvCxnSpPr>
        <xdr:cNvPr id="641" name="Прямая соединительная линия 640">
          <a:extLst>
            <a:ext uri="{FF2B5EF4-FFF2-40B4-BE49-F238E27FC236}">
              <a16:creationId xmlns:a16="http://schemas.microsoft.com/office/drawing/2014/main" id="{00000000-0008-0000-0200-000081020000}"/>
            </a:ext>
          </a:extLst>
        </xdr:cNvPr>
        <xdr:cNvCxnSpPr/>
      </xdr:nvCxnSpPr>
      <xdr:spPr>
        <a:xfrm flipH="1" flipV="1">
          <a:off x="7307036" y="80699429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362858</xdr:colOff>
      <xdr:row>472</xdr:row>
      <xdr:rowOff>36286</xdr:rowOff>
    </xdr:from>
    <xdr:to>
      <xdr:col>23</xdr:col>
      <xdr:colOff>500332</xdr:colOff>
      <xdr:row>472</xdr:row>
      <xdr:rowOff>157519</xdr:rowOff>
    </xdr:to>
    <xdr:cxnSp macro="">
      <xdr:nvCxnSpPr>
        <xdr:cNvPr id="642" name="Прямая соединительная линия 641">
          <a:extLst>
            <a:ext uri="{FF2B5EF4-FFF2-40B4-BE49-F238E27FC236}">
              <a16:creationId xmlns:a16="http://schemas.microsoft.com/office/drawing/2014/main" id="{00000000-0008-0000-0200-000082020000}"/>
            </a:ext>
          </a:extLst>
        </xdr:cNvPr>
        <xdr:cNvCxnSpPr/>
      </xdr:nvCxnSpPr>
      <xdr:spPr>
        <a:xfrm flipH="1" flipV="1">
          <a:off x="13502822" y="80703965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258536</xdr:colOff>
      <xdr:row>470</xdr:row>
      <xdr:rowOff>63500</xdr:rowOff>
    </xdr:from>
    <xdr:to>
      <xdr:col>22</xdr:col>
      <xdr:colOff>396010</xdr:colOff>
      <xdr:row>470</xdr:row>
      <xdr:rowOff>184733</xdr:rowOff>
    </xdr:to>
    <xdr:cxnSp macro="">
      <xdr:nvCxnSpPr>
        <xdr:cNvPr id="643" name="Прямая соединительная линия 642">
          <a:extLst>
            <a:ext uri="{FF2B5EF4-FFF2-40B4-BE49-F238E27FC236}">
              <a16:creationId xmlns:a16="http://schemas.microsoft.com/office/drawing/2014/main" id="{00000000-0008-0000-0200-000083020000}"/>
            </a:ext>
          </a:extLst>
        </xdr:cNvPr>
        <xdr:cNvCxnSpPr/>
      </xdr:nvCxnSpPr>
      <xdr:spPr>
        <a:xfrm flipH="1" flipV="1">
          <a:off x="12758965" y="80359250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190501</xdr:colOff>
      <xdr:row>466</xdr:row>
      <xdr:rowOff>122464</xdr:rowOff>
    </xdr:from>
    <xdr:to>
      <xdr:col>12</xdr:col>
      <xdr:colOff>327975</xdr:colOff>
      <xdr:row>467</xdr:row>
      <xdr:rowOff>57733</xdr:rowOff>
    </xdr:to>
    <xdr:cxnSp macro="">
      <xdr:nvCxnSpPr>
        <xdr:cNvPr id="644" name="Прямая соединительная линия 643">
          <a:extLst>
            <a:ext uri="{FF2B5EF4-FFF2-40B4-BE49-F238E27FC236}">
              <a16:creationId xmlns:a16="http://schemas.microsoft.com/office/drawing/2014/main" id="{00000000-0008-0000-0200-000084020000}"/>
            </a:ext>
          </a:extLst>
        </xdr:cNvPr>
        <xdr:cNvCxnSpPr/>
      </xdr:nvCxnSpPr>
      <xdr:spPr>
        <a:xfrm flipH="1" flipV="1">
          <a:off x="8935358" y="79674357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836084</xdr:colOff>
      <xdr:row>426</xdr:row>
      <xdr:rowOff>52917</xdr:rowOff>
    </xdr:from>
    <xdr:to>
      <xdr:col>5</xdr:col>
      <xdr:colOff>211668</xdr:colOff>
      <xdr:row>429</xdr:row>
      <xdr:rowOff>159883</xdr:rowOff>
    </xdr:to>
    <xdr:sp macro="" textlink="">
      <xdr:nvSpPr>
        <xdr:cNvPr id="523" name="Прямоугольник 522">
          <a:extLst>
            <a:ext uri="{FF2B5EF4-FFF2-40B4-BE49-F238E27FC236}">
              <a16:creationId xmlns:a16="http://schemas.microsoft.com/office/drawing/2014/main" id="{00000000-0008-0000-0200-00000B020000}"/>
            </a:ext>
          </a:extLst>
        </xdr:cNvPr>
        <xdr:cNvSpPr/>
      </xdr:nvSpPr>
      <xdr:spPr>
        <a:xfrm>
          <a:off x="920751" y="70188667"/>
          <a:ext cx="3577167" cy="64671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для сверления </a:t>
          </a:r>
          <a:r>
            <a:rPr lang="en-US" sz="1100" b="1">
              <a:solidFill>
                <a:srgbClr val="1A1A18"/>
              </a:solidFill>
            </a:rPr>
            <a:t>Actro/Quadro </a:t>
          </a:r>
        </a:p>
        <a:p>
          <a:pPr algn="ctr"/>
          <a:r>
            <a:rPr lang="ru-RU" sz="1100" b="1">
              <a:solidFill>
                <a:srgbClr val="1A1A18"/>
              </a:solidFill>
            </a:rPr>
            <a:t>от переднего края</a:t>
          </a:r>
          <a:r>
            <a:rPr lang="ru-RU" sz="1100" b="1" baseline="0">
              <a:solidFill>
                <a:srgbClr val="1A1A18"/>
              </a:solidFill>
            </a:rPr>
            <a:t> "Отверстие №1"</a:t>
          </a:r>
          <a:endParaRPr lang="ru-RU" sz="1100" b="1">
            <a:solidFill>
              <a:srgbClr val="1A1A18"/>
            </a:solidFill>
          </a:endParaRPr>
        </a:p>
      </xdr:txBody>
    </xdr:sp>
    <xdr:clientData/>
  </xdr:twoCellAnchor>
  <xdr:twoCellAnchor>
    <xdr:from>
      <xdr:col>1</xdr:col>
      <xdr:colOff>74083</xdr:colOff>
      <xdr:row>426</xdr:row>
      <xdr:rowOff>95249</xdr:rowOff>
    </xdr:from>
    <xdr:to>
      <xdr:col>1</xdr:col>
      <xdr:colOff>735541</xdr:colOff>
      <xdr:row>429</xdr:row>
      <xdr:rowOff>140227</xdr:rowOff>
    </xdr:to>
    <xdr:sp macro="" textlink="">
      <xdr:nvSpPr>
        <xdr:cNvPr id="524" name="Овал 523">
          <a:extLst>
            <a:ext uri="{FF2B5EF4-FFF2-40B4-BE49-F238E27FC236}">
              <a16:creationId xmlns:a16="http://schemas.microsoft.com/office/drawing/2014/main" id="{00000000-0008-0000-0200-00000C020000}"/>
            </a:ext>
          </a:extLst>
        </xdr:cNvPr>
        <xdr:cNvSpPr/>
      </xdr:nvSpPr>
      <xdr:spPr>
        <a:xfrm>
          <a:off x="158750" y="70230999"/>
          <a:ext cx="661458" cy="584728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7</a:t>
          </a:r>
        </a:p>
      </xdr:txBody>
    </xdr:sp>
    <xdr:clientData/>
  </xdr:twoCellAnchor>
  <xdr:twoCellAnchor>
    <xdr:from>
      <xdr:col>1</xdr:col>
      <xdr:colOff>74084</xdr:colOff>
      <xdr:row>430</xdr:row>
      <xdr:rowOff>179915</xdr:rowOff>
    </xdr:from>
    <xdr:to>
      <xdr:col>1</xdr:col>
      <xdr:colOff>735542</xdr:colOff>
      <xdr:row>434</xdr:row>
      <xdr:rowOff>46992</xdr:rowOff>
    </xdr:to>
    <xdr:sp macro="" textlink="">
      <xdr:nvSpPr>
        <xdr:cNvPr id="527" name="Овал 526">
          <a:extLst>
            <a:ext uri="{FF2B5EF4-FFF2-40B4-BE49-F238E27FC236}">
              <a16:creationId xmlns:a16="http://schemas.microsoft.com/office/drawing/2014/main" id="{00000000-0008-0000-0200-00000F020000}"/>
            </a:ext>
          </a:extLst>
        </xdr:cNvPr>
        <xdr:cNvSpPr/>
      </xdr:nvSpPr>
      <xdr:spPr>
        <a:xfrm>
          <a:off x="158751" y="71035332"/>
          <a:ext cx="661458" cy="586743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8</a:t>
          </a:r>
        </a:p>
      </xdr:txBody>
    </xdr:sp>
    <xdr:clientData/>
  </xdr:twoCellAnchor>
  <xdr:twoCellAnchor>
    <xdr:from>
      <xdr:col>1</xdr:col>
      <xdr:colOff>846667</xdr:colOff>
      <xdr:row>431</xdr:row>
      <xdr:rowOff>10584</xdr:rowOff>
    </xdr:from>
    <xdr:to>
      <xdr:col>5</xdr:col>
      <xdr:colOff>222251</xdr:colOff>
      <xdr:row>434</xdr:row>
      <xdr:rowOff>119062</xdr:rowOff>
    </xdr:to>
    <xdr:sp macro="" textlink="">
      <xdr:nvSpPr>
        <xdr:cNvPr id="529" name="Прямоугольник 528">
          <a:extLst>
            <a:ext uri="{FF2B5EF4-FFF2-40B4-BE49-F238E27FC236}">
              <a16:creationId xmlns:a16="http://schemas.microsoft.com/office/drawing/2014/main" id="{00000000-0008-0000-0200-000011020000}"/>
            </a:ext>
          </a:extLst>
        </xdr:cNvPr>
        <xdr:cNvSpPr/>
      </xdr:nvSpPr>
      <xdr:spPr>
        <a:xfrm>
          <a:off x="931334" y="71045917"/>
          <a:ext cx="3577167" cy="648228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для сверления </a:t>
          </a:r>
          <a:r>
            <a:rPr lang="en-US" sz="1100" b="1">
              <a:solidFill>
                <a:srgbClr val="1A1A18"/>
              </a:solidFill>
            </a:rPr>
            <a:t>Actro/Quadro </a:t>
          </a:r>
        </a:p>
        <a:p>
          <a:pPr algn="ctr"/>
          <a:r>
            <a:rPr lang="ru-RU" sz="1100" b="1">
              <a:solidFill>
                <a:srgbClr val="1A1A18"/>
              </a:solidFill>
            </a:rPr>
            <a:t>от переднего края "Отверстие</a:t>
          </a:r>
          <a:r>
            <a:rPr lang="ru-RU" sz="1100" b="1" baseline="0">
              <a:solidFill>
                <a:srgbClr val="1A1A18"/>
              </a:solidFill>
            </a:rPr>
            <a:t> №2"</a:t>
          </a:r>
          <a:endParaRPr lang="ru-RU" sz="1100" b="1">
            <a:solidFill>
              <a:srgbClr val="1A1A18"/>
            </a:solidFill>
          </a:endParaRPr>
        </a:p>
      </xdr:txBody>
    </xdr:sp>
    <xdr:clientData/>
  </xdr:twoCellAnchor>
  <xdr:twoCellAnchor>
    <xdr:from>
      <xdr:col>1</xdr:col>
      <xdr:colOff>63500</xdr:colOff>
      <xdr:row>435</xdr:row>
      <xdr:rowOff>148167</xdr:rowOff>
    </xdr:from>
    <xdr:to>
      <xdr:col>1</xdr:col>
      <xdr:colOff>724958</xdr:colOff>
      <xdr:row>439</xdr:row>
      <xdr:rowOff>15244</xdr:rowOff>
    </xdr:to>
    <xdr:sp macro="" textlink="">
      <xdr:nvSpPr>
        <xdr:cNvPr id="530" name="Овал 529">
          <a:extLst>
            <a:ext uri="{FF2B5EF4-FFF2-40B4-BE49-F238E27FC236}">
              <a16:creationId xmlns:a16="http://schemas.microsoft.com/office/drawing/2014/main" id="{00000000-0008-0000-0200-000012020000}"/>
            </a:ext>
          </a:extLst>
        </xdr:cNvPr>
        <xdr:cNvSpPr/>
      </xdr:nvSpPr>
      <xdr:spPr>
        <a:xfrm>
          <a:off x="148167" y="71903167"/>
          <a:ext cx="661458" cy="586744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9</a:t>
          </a:r>
        </a:p>
      </xdr:txBody>
    </xdr:sp>
    <xdr:clientData/>
  </xdr:twoCellAnchor>
  <xdr:twoCellAnchor>
    <xdr:from>
      <xdr:col>1</xdr:col>
      <xdr:colOff>846667</xdr:colOff>
      <xdr:row>435</xdr:row>
      <xdr:rowOff>127000</xdr:rowOff>
    </xdr:from>
    <xdr:to>
      <xdr:col>5</xdr:col>
      <xdr:colOff>222251</xdr:colOff>
      <xdr:row>439</xdr:row>
      <xdr:rowOff>55562</xdr:rowOff>
    </xdr:to>
    <xdr:sp macro="" textlink="">
      <xdr:nvSpPr>
        <xdr:cNvPr id="531" name="Прямоугольник 530">
          <a:extLst>
            <a:ext uri="{FF2B5EF4-FFF2-40B4-BE49-F238E27FC236}">
              <a16:creationId xmlns:a16="http://schemas.microsoft.com/office/drawing/2014/main" id="{00000000-0008-0000-0200-000013020000}"/>
            </a:ext>
          </a:extLst>
        </xdr:cNvPr>
        <xdr:cNvSpPr/>
      </xdr:nvSpPr>
      <xdr:spPr>
        <a:xfrm>
          <a:off x="931334" y="71882000"/>
          <a:ext cx="3577167" cy="648229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для сверления </a:t>
          </a:r>
          <a:r>
            <a:rPr lang="en-US" sz="1100" b="1">
              <a:solidFill>
                <a:srgbClr val="1A1A18"/>
              </a:solidFill>
            </a:rPr>
            <a:t>Actro/Quadro </a:t>
          </a:r>
        </a:p>
        <a:p>
          <a:pPr algn="ctr"/>
          <a:r>
            <a:rPr lang="ru-RU" sz="1100" b="1">
              <a:solidFill>
                <a:srgbClr val="1A1A18"/>
              </a:solidFill>
            </a:rPr>
            <a:t>от переднего края "Отверстие</a:t>
          </a:r>
          <a:r>
            <a:rPr lang="ru-RU" sz="1100" b="1" baseline="0">
              <a:solidFill>
                <a:srgbClr val="1A1A18"/>
              </a:solidFill>
            </a:rPr>
            <a:t> №3"</a:t>
          </a:r>
          <a:endParaRPr lang="ru-RU" sz="1100" b="1">
            <a:solidFill>
              <a:srgbClr val="1A1A18"/>
            </a:solidFill>
          </a:endParaRPr>
        </a:p>
      </xdr:txBody>
    </xdr:sp>
    <xdr:clientData/>
  </xdr:twoCellAnchor>
  <xdr:twoCellAnchor>
    <xdr:from>
      <xdr:col>1</xdr:col>
      <xdr:colOff>52916</xdr:colOff>
      <xdr:row>440</xdr:row>
      <xdr:rowOff>116417</xdr:rowOff>
    </xdr:from>
    <xdr:to>
      <xdr:col>1</xdr:col>
      <xdr:colOff>714374</xdr:colOff>
      <xdr:row>443</xdr:row>
      <xdr:rowOff>163411</xdr:rowOff>
    </xdr:to>
    <xdr:sp macro="" textlink="">
      <xdr:nvSpPr>
        <xdr:cNvPr id="534" name="Овал 533">
          <a:extLst>
            <a:ext uri="{FF2B5EF4-FFF2-40B4-BE49-F238E27FC236}">
              <a16:creationId xmlns:a16="http://schemas.microsoft.com/office/drawing/2014/main" id="{00000000-0008-0000-0200-000016020000}"/>
            </a:ext>
          </a:extLst>
        </xdr:cNvPr>
        <xdr:cNvSpPr/>
      </xdr:nvSpPr>
      <xdr:spPr>
        <a:xfrm>
          <a:off x="137583" y="72771000"/>
          <a:ext cx="661458" cy="586744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10</a:t>
          </a:r>
        </a:p>
      </xdr:txBody>
    </xdr:sp>
    <xdr:clientData/>
  </xdr:twoCellAnchor>
  <xdr:twoCellAnchor>
    <xdr:from>
      <xdr:col>1</xdr:col>
      <xdr:colOff>836083</xdr:colOff>
      <xdr:row>440</xdr:row>
      <xdr:rowOff>84666</xdr:rowOff>
    </xdr:from>
    <xdr:to>
      <xdr:col>5</xdr:col>
      <xdr:colOff>211667</xdr:colOff>
      <xdr:row>444</xdr:row>
      <xdr:rowOff>10582</xdr:rowOff>
    </xdr:to>
    <xdr:sp macro="" textlink="">
      <xdr:nvSpPr>
        <xdr:cNvPr id="535" name="Прямоугольник 534">
          <a:extLst>
            <a:ext uri="{FF2B5EF4-FFF2-40B4-BE49-F238E27FC236}">
              <a16:creationId xmlns:a16="http://schemas.microsoft.com/office/drawing/2014/main" id="{00000000-0008-0000-0200-000017020000}"/>
            </a:ext>
          </a:extLst>
        </xdr:cNvPr>
        <xdr:cNvSpPr/>
      </xdr:nvSpPr>
      <xdr:spPr>
        <a:xfrm>
          <a:off x="920750" y="72739249"/>
          <a:ext cx="3577167" cy="64558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для сверления </a:t>
          </a:r>
          <a:r>
            <a:rPr lang="en-US" sz="1100" b="1">
              <a:solidFill>
                <a:srgbClr val="1A1A18"/>
              </a:solidFill>
            </a:rPr>
            <a:t>Actro/Quadro </a:t>
          </a:r>
        </a:p>
        <a:p>
          <a:pPr algn="ctr"/>
          <a:r>
            <a:rPr lang="ru-RU" sz="1100" b="1">
              <a:solidFill>
                <a:srgbClr val="1A1A18"/>
              </a:solidFill>
            </a:rPr>
            <a:t>от переднего края "Отверстие</a:t>
          </a:r>
          <a:r>
            <a:rPr lang="ru-RU" sz="1100" b="1" baseline="0">
              <a:solidFill>
                <a:srgbClr val="1A1A18"/>
              </a:solidFill>
            </a:rPr>
            <a:t> №4"</a:t>
          </a:r>
          <a:endParaRPr lang="ru-RU" sz="1100" b="1">
            <a:solidFill>
              <a:srgbClr val="1A1A18"/>
            </a:solidFill>
          </a:endParaRPr>
        </a:p>
      </xdr:txBody>
    </xdr:sp>
    <xdr:clientData/>
  </xdr:twoCellAnchor>
  <xdr:twoCellAnchor editAs="oneCell">
    <xdr:from>
      <xdr:col>8</xdr:col>
      <xdr:colOff>550334</xdr:colOff>
      <xdr:row>478</xdr:row>
      <xdr:rowOff>91425</xdr:rowOff>
    </xdr:from>
    <xdr:to>
      <xdr:col>29</xdr:col>
      <xdr:colOff>306917</xdr:colOff>
      <xdr:row>538</xdr:row>
      <xdr:rowOff>89638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2084" y="79582842"/>
          <a:ext cx="10382250" cy="10793213"/>
        </a:xfrm>
        <a:prstGeom prst="rect">
          <a:avLst/>
        </a:prstGeom>
      </xdr:spPr>
    </xdr:pic>
    <xdr:clientData/>
  </xdr:twoCellAnchor>
  <xdr:twoCellAnchor editAs="oneCell">
    <xdr:from>
      <xdr:col>8</xdr:col>
      <xdr:colOff>592668</xdr:colOff>
      <xdr:row>546</xdr:row>
      <xdr:rowOff>124061</xdr:rowOff>
    </xdr:from>
    <xdr:to>
      <xdr:col>29</xdr:col>
      <xdr:colOff>370417</xdr:colOff>
      <xdr:row>589</xdr:row>
      <xdr:rowOff>135228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4418" y="91849811"/>
          <a:ext cx="10403416" cy="7747584"/>
        </a:xfrm>
        <a:prstGeom prst="rect">
          <a:avLst/>
        </a:prstGeom>
      </xdr:spPr>
    </xdr:pic>
    <xdr:clientData/>
  </xdr:twoCellAnchor>
  <xdr:twoCellAnchor>
    <xdr:from>
      <xdr:col>1</xdr:col>
      <xdr:colOff>1079499</xdr:colOff>
      <xdr:row>475</xdr:row>
      <xdr:rowOff>105834</xdr:rowOff>
    </xdr:from>
    <xdr:to>
      <xdr:col>6</xdr:col>
      <xdr:colOff>52915</xdr:colOff>
      <xdr:row>480</xdr:row>
      <xdr:rowOff>148167</xdr:rowOff>
    </xdr:to>
    <xdr:sp macro="" textlink="">
      <xdr:nvSpPr>
        <xdr:cNvPr id="536" name="Скругленный прямоугольник 8">
          <a:extLst>
            <a:ext uri="{FF2B5EF4-FFF2-40B4-BE49-F238E27FC236}">
              <a16:creationId xmlns:a16="http://schemas.microsoft.com/office/drawing/2014/main" id="{00000000-0008-0000-0200-000018020000}"/>
            </a:ext>
          </a:extLst>
        </xdr:cNvPr>
        <xdr:cNvSpPr/>
      </xdr:nvSpPr>
      <xdr:spPr>
        <a:xfrm>
          <a:off x="1164166" y="79057501"/>
          <a:ext cx="4212166" cy="941916"/>
        </a:xfrm>
        <a:prstGeom prst="roundRect">
          <a:avLst/>
        </a:prstGeom>
        <a:noFill/>
        <a:ln w="50800">
          <a:solidFill>
            <a:schemeClr val="tx1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>
              <a:solidFill>
                <a:schemeClr val="tx1"/>
              </a:solidFill>
            </a:rPr>
            <a:t>AvanTech YOU </a:t>
          </a:r>
          <a:r>
            <a:rPr lang="ru-RU" sz="2400" b="1">
              <a:solidFill>
                <a:schemeClr val="tx1"/>
              </a:solidFill>
            </a:rPr>
            <a:t>высота 251 мм</a:t>
          </a:r>
        </a:p>
      </xdr:txBody>
    </xdr:sp>
    <xdr:clientData/>
  </xdr:twoCellAnchor>
  <xdr:twoCellAnchor>
    <xdr:from>
      <xdr:col>10</xdr:col>
      <xdr:colOff>232833</xdr:colOff>
      <xdr:row>522</xdr:row>
      <xdr:rowOff>148167</xdr:rowOff>
    </xdr:from>
    <xdr:to>
      <xdr:col>10</xdr:col>
      <xdr:colOff>232833</xdr:colOff>
      <xdr:row>539</xdr:row>
      <xdr:rowOff>30238</xdr:rowOff>
    </xdr:to>
    <xdr:cxnSp macro="">
      <xdr:nvCxnSpPr>
        <xdr:cNvPr id="645" name="Прямая соединительная линия 644">
          <a:extLst>
            <a:ext uri="{FF2B5EF4-FFF2-40B4-BE49-F238E27FC236}">
              <a16:creationId xmlns:a16="http://schemas.microsoft.com/office/drawing/2014/main" id="{00000000-0008-0000-0200-000085020000}"/>
            </a:ext>
          </a:extLst>
        </xdr:cNvPr>
        <xdr:cNvCxnSpPr/>
      </xdr:nvCxnSpPr>
      <xdr:spPr>
        <a:xfrm>
          <a:off x="8085666" y="87555917"/>
          <a:ext cx="0" cy="2940654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412751</xdr:colOff>
      <xdr:row>522</xdr:row>
      <xdr:rowOff>137584</xdr:rowOff>
    </xdr:from>
    <xdr:to>
      <xdr:col>10</xdr:col>
      <xdr:colOff>211512</xdr:colOff>
      <xdr:row>522</xdr:row>
      <xdr:rowOff>137584</xdr:rowOff>
    </xdr:to>
    <xdr:cxnSp macro="">
      <xdr:nvCxnSpPr>
        <xdr:cNvPr id="646" name="Прямая соединительная линия 645">
          <a:extLst>
            <a:ext uri="{FF2B5EF4-FFF2-40B4-BE49-F238E27FC236}">
              <a16:creationId xmlns:a16="http://schemas.microsoft.com/office/drawing/2014/main" id="{00000000-0008-0000-0200-000086020000}"/>
            </a:ext>
          </a:extLst>
        </xdr:cNvPr>
        <xdr:cNvCxnSpPr/>
      </xdr:nvCxnSpPr>
      <xdr:spPr>
        <a:xfrm flipV="1">
          <a:off x="6794501" y="87545334"/>
          <a:ext cx="1269844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201084</xdr:colOff>
      <xdr:row>516</xdr:row>
      <xdr:rowOff>169334</xdr:rowOff>
    </xdr:from>
    <xdr:to>
      <xdr:col>10</xdr:col>
      <xdr:colOff>233208</xdr:colOff>
      <xdr:row>516</xdr:row>
      <xdr:rowOff>169334</xdr:rowOff>
    </xdr:to>
    <xdr:cxnSp macro="">
      <xdr:nvCxnSpPr>
        <xdr:cNvPr id="647" name="Прямая соединительная линия 646">
          <a:extLst>
            <a:ext uri="{FF2B5EF4-FFF2-40B4-BE49-F238E27FC236}">
              <a16:creationId xmlns:a16="http://schemas.microsoft.com/office/drawing/2014/main" id="{00000000-0008-0000-0200-000087020000}"/>
            </a:ext>
          </a:extLst>
        </xdr:cNvPr>
        <xdr:cNvCxnSpPr/>
      </xdr:nvCxnSpPr>
      <xdr:spPr>
        <a:xfrm>
          <a:off x="6201834" y="86497584"/>
          <a:ext cx="1884207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179916</xdr:colOff>
      <xdr:row>511</xdr:row>
      <xdr:rowOff>10582</xdr:rowOff>
    </xdr:from>
    <xdr:to>
      <xdr:col>10</xdr:col>
      <xdr:colOff>231695</xdr:colOff>
      <xdr:row>511</xdr:row>
      <xdr:rowOff>10582</xdr:rowOff>
    </xdr:to>
    <xdr:cxnSp macro="">
      <xdr:nvCxnSpPr>
        <xdr:cNvPr id="648" name="Прямая соединительная линия 647">
          <a:extLst>
            <a:ext uri="{FF2B5EF4-FFF2-40B4-BE49-F238E27FC236}">
              <a16:creationId xmlns:a16="http://schemas.microsoft.com/office/drawing/2014/main" id="{00000000-0008-0000-0200-000088020000}"/>
            </a:ext>
          </a:extLst>
        </xdr:cNvPr>
        <xdr:cNvCxnSpPr/>
      </xdr:nvCxnSpPr>
      <xdr:spPr>
        <a:xfrm>
          <a:off x="5503333" y="85439249"/>
          <a:ext cx="2581195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518583</xdr:colOff>
      <xdr:row>505</xdr:row>
      <xdr:rowOff>42333</xdr:rowOff>
    </xdr:from>
    <xdr:to>
      <xdr:col>10</xdr:col>
      <xdr:colOff>218086</xdr:colOff>
      <xdr:row>505</xdr:row>
      <xdr:rowOff>42333</xdr:rowOff>
    </xdr:to>
    <xdr:cxnSp macro="">
      <xdr:nvCxnSpPr>
        <xdr:cNvPr id="649" name="Прямая соединительная линия 648">
          <a:extLst>
            <a:ext uri="{FF2B5EF4-FFF2-40B4-BE49-F238E27FC236}">
              <a16:creationId xmlns:a16="http://schemas.microsoft.com/office/drawing/2014/main" id="{00000000-0008-0000-0200-000089020000}"/>
            </a:ext>
          </a:extLst>
        </xdr:cNvPr>
        <xdr:cNvCxnSpPr/>
      </xdr:nvCxnSpPr>
      <xdr:spPr>
        <a:xfrm>
          <a:off x="4804833" y="84391500"/>
          <a:ext cx="3266086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10583</xdr:colOff>
      <xdr:row>480</xdr:row>
      <xdr:rowOff>84668</xdr:rowOff>
    </xdr:from>
    <xdr:to>
      <xdr:col>9</xdr:col>
      <xdr:colOff>10583</xdr:colOff>
      <xdr:row>535</xdr:row>
      <xdr:rowOff>21166</xdr:rowOff>
    </xdr:to>
    <xdr:cxnSp macro="">
      <xdr:nvCxnSpPr>
        <xdr:cNvPr id="650" name="Прямая соединительная линия 649">
          <a:extLst>
            <a:ext uri="{FF2B5EF4-FFF2-40B4-BE49-F238E27FC236}">
              <a16:creationId xmlns:a16="http://schemas.microsoft.com/office/drawing/2014/main" id="{00000000-0008-0000-0200-00008A020000}"/>
            </a:ext>
          </a:extLst>
        </xdr:cNvPr>
        <xdr:cNvCxnSpPr/>
      </xdr:nvCxnSpPr>
      <xdr:spPr>
        <a:xfrm>
          <a:off x="7281333" y="79935918"/>
          <a:ext cx="0" cy="9831915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21167</xdr:colOff>
      <xdr:row>480</xdr:row>
      <xdr:rowOff>52917</xdr:rowOff>
    </xdr:from>
    <xdr:to>
      <xdr:col>28</xdr:col>
      <xdr:colOff>560917</xdr:colOff>
      <xdr:row>480</xdr:row>
      <xdr:rowOff>52917</xdr:rowOff>
    </xdr:to>
    <xdr:cxnSp macro="">
      <xdr:nvCxnSpPr>
        <xdr:cNvPr id="651" name="Прямая соединительная линия 650">
          <a:extLst>
            <a:ext uri="{FF2B5EF4-FFF2-40B4-BE49-F238E27FC236}">
              <a16:creationId xmlns:a16="http://schemas.microsoft.com/office/drawing/2014/main" id="{00000000-0008-0000-0200-00008B020000}"/>
            </a:ext>
          </a:extLst>
        </xdr:cNvPr>
        <xdr:cNvCxnSpPr/>
      </xdr:nvCxnSpPr>
      <xdr:spPr>
        <a:xfrm flipV="1">
          <a:off x="7291917" y="79904167"/>
          <a:ext cx="9630833" cy="0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582084</xdr:colOff>
      <xdr:row>480</xdr:row>
      <xdr:rowOff>95249</xdr:rowOff>
    </xdr:from>
    <xdr:to>
      <xdr:col>28</xdr:col>
      <xdr:colOff>582084</xdr:colOff>
      <xdr:row>535</xdr:row>
      <xdr:rowOff>31747</xdr:rowOff>
    </xdr:to>
    <xdr:cxnSp macro="">
      <xdr:nvCxnSpPr>
        <xdr:cNvPr id="652" name="Прямая соединительная линия 651">
          <a:extLst>
            <a:ext uri="{FF2B5EF4-FFF2-40B4-BE49-F238E27FC236}">
              <a16:creationId xmlns:a16="http://schemas.microsoft.com/office/drawing/2014/main" id="{00000000-0008-0000-0200-00008C020000}"/>
            </a:ext>
          </a:extLst>
        </xdr:cNvPr>
        <xdr:cNvCxnSpPr/>
      </xdr:nvCxnSpPr>
      <xdr:spPr>
        <a:xfrm>
          <a:off x="16943917" y="79946499"/>
          <a:ext cx="0" cy="9831915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10583</xdr:colOff>
      <xdr:row>535</xdr:row>
      <xdr:rowOff>52916</xdr:rowOff>
    </xdr:from>
    <xdr:to>
      <xdr:col>28</xdr:col>
      <xdr:colOff>550333</xdr:colOff>
      <xdr:row>535</xdr:row>
      <xdr:rowOff>52916</xdr:rowOff>
    </xdr:to>
    <xdr:cxnSp macro="">
      <xdr:nvCxnSpPr>
        <xdr:cNvPr id="653" name="Прямая соединительная линия 652">
          <a:extLst>
            <a:ext uri="{FF2B5EF4-FFF2-40B4-BE49-F238E27FC236}">
              <a16:creationId xmlns:a16="http://schemas.microsoft.com/office/drawing/2014/main" id="{00000000-0008-0000-0200-00008D020000}"/>
            </a:ext>
          </a:extLst>
        </xdr:cNvPr>
        <xdr:cNvCxnSpPr/>
      </xdr:nvCxnSpPr>
      <xdr:spPr>
        <a:xfrm flipV="1">
          <a:off x="7281333" y="89799583"/>
          <a:ext cx="9630833" cy="0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550333</xdr:colOff>
      <xdr:row>535</xdr:row>
      <xdr:rowOff>74083</xdr:rowOff>
    </xdr:from>
    <xdr:to>
      <xdr:col>8</xdr:col>
      <xdr:colOff>862764</xdr:colOff>
      <xdr:row>535</xdr:row>
      <xdr:rowOff>74083</xdr:rowOff>
    </xdr:to>
    <xdr:cxnSp macro="">
      <xdr:nvCxnSpPr>
        <xdr:cNvPr id="654" name="Прямая соединительная линия 653">
          <a:extLst>
            <a:ext uri="{FF2B5EF4-FFF2-40B4-BE49-F238E27FC236}">
              <a16:creationId xmlns:a16="http://schemas.microsoft.com/office/drawing/2014/main" id="{00000000-0008-0000-0200-00008E020000}"/>
            </a:ext>
          </a:extLst>
        </xdr:cNvPr>
        <xdr:cNvCxnSpPr/>
      </xdr:nvCxnSpPr>
      <xdr:spPr>
        <a:xfrm flipV="1">
          <a:off x="4836583" y="89820750"/>
          <a:ext cx="2407931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21166</xdr:colOff>
      <xdr:row>535</xdr:row>
      <xdr:rowOff>74083</xdr:rowOff>
    </xdr:from>
    <xdr:to>
      <xdr:col>9</xdr:col>
      <xdr:colOff>21167</xdr:colOff>
      <xdr:row>539</xdr:row>
      <xdr:rowOff>31750</xdr:rowOff>
    </xdr:to>
    <xdr:cxnSp macro="">
      <xdr:nvCxnSpPr>
        <xdr:cNvPr id="655" name="Прямая соединительная линия 654">
          <a:extLst>
            <a:ext uri="{FF2B5EF4-FFF2-40B4-BE49-F238E27FC236}">
              <a16:creationId xmlns:a16="http://schemas.microsoft.com/office/drawing/2014/main" id="{00000000-0008-0000-0200-00008F020000}"/>
            </a:ext>
          </a:extLst>
        </xdr:cNvPr>
        <xdr:cNvCxnSpPr/>
      </xdr:nvCxnSpPr>
      <xdr:spPr>
        <a:xfrm>
          <a:off x="7291916" y="89820750"/>
          <a:ext cx="1" cy="677333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497417</xdr:colOff>
      <xdr:row>522</xdr:row>
      <xdr:rowOff>21166</xdr:rowOff>
    </xdr:from>
    <xdr:to>
      <xdr:col>8</xdr:col>
      <xdr:colOff>497417</xdr:colOff>
      <xdr:row>536</xdr:row>
      <xdr:rowOff>31750</xdr:rowOff>
    </xdr:to>
    <xdr:cxnSp macro="">
      <xdr:nvCxnSpPr>
        <xdr:cNvPr id="656" name="Прямая соединительная линия 655">
          <a:extLst>
            <a:ext uri="{FF2B5EF4-FFF2-40B4-BE49-F238E27FC236}">
              <a16:creationId xmlns:a16="http://schemas.microsoft.com/office/drawing/2014/main" id="{00000000-0008-0000-0200-000090020000}"/>
            </a:ext>
          </a:extLst>
        </xdr:cNvPr>
        <xdr:cNvCxnSpPr/>
      </xdr:nvCxnSpPr>
      <xdr:spPr>
        <a:xfrm>
          <a:off x="6879167" y="87428916"/>
          <a:ext cx="0" cy="2529417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296333</xdr:colOff>
      <xdr:row>516</xdr:row>
      <xdr:rowOff>21166</xdr:rowOff>
    </xdr:from>
    <xdr:to>
      <xdr:col>7</xdr:col>
      <xdr:colOff>296333</xdr:colOff>
      <xdr:row>536</xdr:row>
      <xdr:rowOff>31750</xdr:rowOff>
    </xdr:to>
    <xdr:cxnSp macro="">
      <xdr:nvCxnSpPr>
        <xdr:cNvPr id="657" name="Прямая соединительная линия 656">
          <a:extLst>
            <a:ext uri="{FF2B5EF4-FFF2-40B4-BE49-F238E27FC236}">
              <a16:creationId xmlns:a16="http://schemas.microsoft.com/office/drawing/2014/main" id="{00000000-0008-0000-0200-000091020000}"/>
            </a:ext>
          </a:extLst>
        </xdr:cNvPr>
        <xdr:cNvCxnSpPr/>
      </xdr:nvCxnSpPr>
      <xdr:spPr>
        <a:xfrm flipH="1">
          <a:off x="6297083" y="86349416"/>
          <a:ext cx="0" cy="3608917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275166</xdr:colOff>
      <xdr:row>510</xdr:row>
      <xdr:rowOff>74083</xdr:rowOff>
    </xdr:from>
    <xdr:to>
      <xdr:col>6</xdr:col>
      <xdr:colOff>275167</xdr:colOff>
      <xdr:row>536</xdr:row>
      <xdr:rowOff>31750</xdr:rowOff>
    </xdr:to>
    <xdr:cxnSp macro="">
      <xdr:nvCxnSpPr>
        <xdr:cNvPr id="658" name="Прямая соединительная линия 657">
          <a:extLst>
            <a:ext uri="{FF2B5EF4-FFF2-40B4-BE49-F238E27FC236}">
              <a16:creationId xmlns:a16="http://schemas.microsoft.com/office/drawing/2014/main" id="{00000000-0008-0000-0200-000092020000}"/>
            </a:ext>
          </a:extLst>
        </xdr:cNvPr>
        <xdr:cNvCxnSpPr/>
      </xdr:nvCxnSpPr>
      <xdr:spPr>
        <a:xfrm flipH="1">
          <a:off x="5598583" y="85322833"/>
          <a:ext cx="1" cy="46355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624417</xdr:colOff>
      <xdr:row>504</xdr:row>
      <xdr:rowOff>95250</xdr:rowOff>
    </xdr:from>
    <xdr:to>
      <xdr:col>5</xdr:col>
      <xdr:colOff>624417</xdr:colOff>
      <xdr:row>536</xdr:row>
      <xdr:rowOff>21167</xdr:rowOff>
    </xdr:to>
    <xdr:cxnSp macro="">
      <xdr:nvCxnSpPr>
        <xdr:cNvPr id="659" name="Прямая соединительная линия 658">
          <a:extLst>
            <a:ext uri="{FF2B5EF4-FFF2-40B4-BE49-F238E27FC236}">
              <a16:creationId xmlns:a16="http://schemas.microsoft.com/office/drawing/2014/main" id="{00000000-0008-0000-0200-000093020000}"/>
            </a:ext>
          </a:extLst>
        </xdr:cNvPr>
        <xdr:cNvCxnSpPr/>
      </xdr:nvCxnSpPr>
      <xdr:spPr>
        <a:xfrm>
          <a:off x="4910667" y="84264500"/>
          <a:ext cx="0" cy="568325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804333</xdr:colOff>
      <xdr:row>538</xdr:row>
      <xdr:rowOff>84667</xdr:rowOff>
    </xdr:from>
    <xdr:to>
      <xdr:col>10</xdr:col>
      <xdr:colOff>306917</xdr:colOff>
      <xdr:row>538</xdr:row>
      <xdr:rowOff>84667</xdr:rowOff>
    </xdr:to>
    <xdr:cxnSp macro="">
      <xdr:nvCxnSpPr>
        <xdr:cNvPr id="660" name="Прямая соединительная линия 659">
          <a:extLst>
            <a:ext uri="{FF2B5EF4-FFF2-40B4-BE49-F238E27FC236}">
              <a16:creationId xmlns:a16="http://schemas.microsoft.com/office/drawing/2014/main" id="{00000000-0008-0000-0200-000094020000}"/>
            </a:ext>
          </a:extLst>
        </xdr:cNvPr>
        <xdr:cNvCxnSpPr/>
      </xdr:nvCxnSpPr>
      <xdr:spPr>
        <a:xfrm>
          <a:off x="7186083" y="90371084"/>
          <a:ext cx="973667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338667</xdr:colOff>
      <xdr:row>527</xdr:row>
      <xdr:rowOff>148167</xdr:rowOff>
    </xdr:from>
    <xdr:to>
      <xdr:col>8</xdr:col>
      <xdr:colOff>441134</xdr:colOff>
      <xdr:row>530</xdr:row>
      <xdr:rowOff>54841</xdr:rowOff>
    </xdr:to>
    <xdr:sp macro="" textlink="">
      <xdr:nvSpPr>
        <xdr:cNvPr id="661" name="Овал 660">
          <a:extLst>
            <a:ext uri="{FF2B5EF4-FFF2-40B4-BE49-F238E27FC236}">
              <a16:creationId xmlns:a16="http://schemas.microsoft.com/office/drawing/2014/main" id="{00000000-0008-0000-0200-000095020000}"/>
            </a:ext>
          </a:extLst>
        </xdr:cNvPr>
        <xdr:cNvSpPr/>
      </xdr:nvSpPr>
      <xdr:spPr>
        <a:xfrm>
          <a:off x="6339417" y="88455500"/>
          <a:ext cx="483467" cy="446424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</a:t>
          </a:r>
        </a:p>
      </xdr:txBody>
    </xdr:sp>
    <xdr:clientData/>
  </xdr:twoCellAnchor>
  <xdr:twoCellAnchor>
    <xdr:from>
      <xdr:col>6</xdr:col>
      <xdr:colOff>433916</xdr:colOff>
      <xdr:row>523</xdr:row>
      <xdr:rowOff>169334</xdr:rowOff>
    </xdr:from>
    <xdr:to>
      <xdr:col>7</xdr:col>
      <xdr:colOff>236346</xdr:colOff>
      <xdr:row>526</xdr:row>
      <xdr:rowOff>73362</xdr:rowOff>
    </xdr:to>
    <xdr:sp macro="" textlink="">
      <xdr:nvSpPr>
        <xdr:cNvPr id="662" name="Овал 661">
          <a:extLst>
            <a:ext uri="{FF2B5EF4-FFF2-40B4-BE49-F238E27FC236}">
              <a16:creationId xmlns:a16="http://schemas.microsoft.com/office/drawing/2014/main" id="{00000000-0008-0000-0200-000096020000}"/>
            </a:ext>
          </a:extLst>
        </xdr:cNvPr>
        <xdr:cNvSpPr/>
      </xdr:nvSpPr>
      <xdr:spPr>
        <a:xfrm>
          <a:off x="5757333" y="87757001"/>
          <a:ext cx="47976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2</a:t>
          </a:r>
        </a:p>
      </xdr:txBody>
    </xdr:sp>
    <xdr:clientData/>
  </xdr:twoCellAnchor>
  <xdr:twoCellAnchor>
    <xdr:from>
      <xdr:col>5</xdr:col>
      <xdr:colOff>751417</xdr:colOff>
      <xdr:row>521</xdr:row>
      <xdr:rowOff>0</xdr:rowOff>
    </xdr:from>
    <xdr:to>
      <xdr:col>6</xdr:col>
      <xdr:colOff>194013</xdr:colOff>
      <xdr:row>523</xdr:row>
      <xdr:rowOff>83944</xdr:rowOff>
    </xdr:to>
    <xdr:sp macro="" textlink="">
      <xdr:nvSpPr>
        <xdr:cNvPr id="663" name="Овал 662">
          <a:extLst>
            <a:ext uri="{FF2B5EF4-FFF2-40B4-BE49-F238E27FC236}">
              <a16:creationId xmlns:a16="http://schemas.microsoft.com/office/drawing/2014/main" id="{00000000-0008-0000-0200-000097020000}"/>
            </a:ext>
          </a:extLst>
        </xdr:cNvPr>
        <xdr:cNvSpPr/>
      </xdr:nvSpPr>
      <xdr:spPr>
        <a:xfrm>
          <a:off x="5037667" y="87227833"/>
          <a:ext cx="47976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3</a:t>
          </a:r>
        </a:p>
      </xdr:txBody>
    </xdr:sp>
    <xdr:clientData/>
  </xdr:twoCellAnchor>
  <xdr:twoCellAnchor>
    <xdr:from>
      <xdr:col>5</xdr:col>
      <xdr:colOff>84667</xdr:colOff>
      <xdr:row>518</xdr:row>
      <xdr:rowOff>169334</xdr:rowOff>
    </xdr:from>
    <xdr:to>
      <xdr:col>5</xdr:col>
      <xdr:colOff>564430</xdr:colOff>
      <xdr:row>521</xdr:row>
      <xdr:rowOff>73362</xdr:rowOff>
    </xdr:to>
    <xdr:sp macro="" textlink="">
      <xdr:nvSpPr>
        <xdr:cNvPr id="664" name="Овал 663">
          <a:extLst>
            <a:ext uri="{FF2B5EF4-FFF2-40B4-BE49-F238E27FC236}">
              <a16:creationId xmlns:a16="http://schemas.microsoft.com/office/drawing/2014/main" id="{00000000-0008-0000-0200-000098020000}"/>
            </a:ext>
          </a:extLst>
        </xdr:cNvPr>
        <xdr:cNvSpPr/>
      </xdr:nvSpPr>
      <xdr:spPr>
        <a:xfrm>
          <a:off x="4370917" y="86857417"/>
          <a:ext cx="47976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4</a:t>
          </a:r>
        </a:p>
      </xdr:txBody>
    </xdr:sp>
    <xdr:clientData/>
  </xdr:twoCellAnchor>
  <xdr:twoCellAnchor>
    <xdr:from>
      <xdr:col>9</xdr:col>
      <xdr:colOff>179917</xdr:colOff>
      <xdr:row>538</xdr:row>
      <xdr:rowOff>169333</xdr:rowOff>
    </xdr:from>
    <xdr:to>
      <xdr:col>10</xdr:col>
      <xdr:colOff>74573</xdr:colOff>
      <xdr:row>541</xdr:row>
      <xdr:rowOff>79408</xdr:rowOff>
    </xdr:to>
    <xdr:sp macro="" textlink="">
      <xdr:nvSpPr>
        <xdr:cNvPr id="665" name="Овал 664">
          <a:extLst>
            <a:ext uri="{FF2B5EF4-FFF2-40B4-BE49-F238E27FC236}">
              <a16:creationId xmlns:a16="http://schemas.microsoft.com/office/drawing/2014/main" id="{00000000-0008-0000-0200-000099020000}"/>
            </a:ext>
          </a:extLst>
        </xdr:cNvPr>
        <xdr:cNvSpPr/>
      </xdr:nvSpPr>
      <xdr:spPr>
        <a:xfrm>
          <a:off x="7450667" y="90455750"/>
          <a:ext cx="476739" cy="449825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5</a:t>
          </a:r>
        </a:p>
      </xdr:txBody>
    </xdr:sp>
    <xdr:clientData/>
  </xdr:twoCellAnchor>
  <xdr:twoCellAnchor>
    <xdr:from>
      <xdr:col>10</xdr:col>
      <xdr:colOff>167340</xdr:colOff>
      <xdr:row>538</xdr:row>
      <xdr:rowOff>21290</xdr:rowOff>
    </xdr:from>
    <xdr:to>
      <xdr:col>10</xdr:col>
      <xdr:colOff>300690</xdr:colOff>
      <xdr:row>538</xdr:row>
      <xdr:rowOff>141940</xdr:rowOff>
    </xdr:to>
    <xdr:cxnSp macro="">
      <xdr:nvCxnSpPr>
        <xdr:cNvPr id="666" name="Прямая соединительная линия 665">
          <a:extLst>
            <a:ext uri="{FF2B5EF4-FFF2-40B4-BE49-F238E27FC236}">
              <a16:creationId xmlns:a16="http://schemas.microsoft.com/office/drawing/2014/main" id="{00000000-0008-0000-0200-00009A020000}"/>
            </a:ext>
          </a:extLst>
        </xdr:cNvPr>
        <xdr:cNvCxnSpPr/>
      </xdr:nvCxnSpPr>
      <xdr:spPr>
        <a:xfrm flipH="1" flipV="1">
          <a:off x="8011458" y="91719025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425824</xdr:colOff>
      <xdr:row>535</xdr:row>
      <xdr:rowOff>3735</xdr:rowOff>
    </xdr:from>
    <xdr:to>
      <xdr:col>8</xdr:col>
      <xdr:colOff>559174</xdr:colOff>
      <xdr:row>535</xdr:row>
      <xdr:rowOff>124385</xdr:rowOff>
    </xdr:to>
    <xdr:cxnSp macro="">
      <xdr:nvCxnSpPr>
        <xdr:cNvPr id="667" name="Прямая соединительная линия 666">
          <a:extLst>
            <a:ext uri="{FF2B5EF4-FFF2-40B4-BE49-F238E27FC236}">
              <a16:creationId xmlns:a16="http://schemas.microsoft.com/office/drawing/2014/main" id="{00000000-0008-0000-0200-00009B020000}"/>
            </a:ext>
          </a:extLst>
        </xdr:cNvPr>
        <xdr:cNvCxnSpPr/>
      </xdr:nvCxnSpPr>
      <xdr:spPr>
        <a:xfrm flipH="1" flipV="1">
          <a:off x="6801971" y="91152382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227853</xdr:colOff>
      <xdr:row>535</xdr:row>
      <xdr:rowOff>7470</xdr:rowOff>
    </xdr:from>
    <xdr:to>
      <xdr:col>7</xdr:col>
      <xdr:colOff>361203</xdr:colOff>
      <xdr:row>535</xdr:row>
      <xdr:rowOff>128120</xdr:rowOff>
    </xdr:to>
    <xdr:cxnSp macro="">
      <xdr:nvCxnSpPr>
        <xdr:cNvPr id="668" name="Прямая соединительная линия 667">
          <a:extLst>
            <a:ext uri="{FF2B5EF4-FFF2-40B4-BE49-F238E27FC236}">
              <a16:creationId xmlns:a16="http://schemas.microsoft.com/office/drawing/2014/main" id="{00000000-0008-0000-0200-00009C020000}"/>
            </a:ext>
          </a:extLst>
        </xdr:cNvPr>
        <xdr:cNvCxnSpPr/>
      </xdr:nvCxnSpPr>
      <xdr:spPr>
        <a:xfrm flipH="1" flipV="1">
          <a:off x="6223000" y="91156117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844176</xdr:colOff>
      <xdr:row>538</xdr:row>
      <xdr:rowOff>14942</xdr:rowOff>
    </xdr:from>
    <xdr:to>
      <xdr:col>9</xdr:col>
      <xdr:colOff>88526</xdr:colOff>
      <xdr:row>538</xdr:row>
      <xdr:rowOff>135592</xdr:rowOff>
    </xdr:to>
    <xdr:cxnSp macro="">
      <xdr:nvCxnSpPr>
        <xdr:cNvPr id="669" name="Прямая соединительная линия 668">
          <a:extLst>
            <a:ext uri="{FF2B5EF4-FFF2-40B4-BE49-F238E27FC236}">
              <a16:creationId xmlns:a16="http://schemas.microsoft.com/office/drawing/2014/main" id="{00000000-0008-0000-0200-00009D020000}"/>
            </a:ext>
          </a:extLst>
        </xdr:cNvPr>
        <xdr:cNvCxnSpPr/>
      </xdr:nvCxnSpPr>
      <xdr:spPr>
        <a:xfrm flipH="1" flipV="1">
          <a:off x="7220323" y="91712677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560294</xdr:colOff>
      <xdr:row>535</xdr:row>
      <xdr:rowOff>3736</xdr:rowOff>
    </xdr:from>
    <xdr:to>
      <xdr:col>5</xdr:col>
      <xdr:colOff>693644</xdr:colOff>
      <xdr:row>535</xdr:row>
      <xdr:rowOff>124386</xdr:rowOff>
    </xdr:to>
    <xdr:cxnSp macro="">
      <xdr:nvCxnSpPr>
        <xdr:cNvPr id="670" name="Прямая соединительная линия 669">
          <a:extLst>
            <a:ext uri="{FF2B5EF4-FFF2-40B4-BE49-F238E27FC236}">
              <a16:creationId xmlns:a16="http://schemas.microsoft.com/office/drawing/2014/main" id="{00000000-0008-0000-0200-00009E020000}"/>
            </a:ext>
          </a:extLst>
        </xdr:cNvPr>
        <xdr:cNvCxnSpPr/>
      </xdr:nvCxnSpPr>
      <xdr:spPr>
        <a:xfrm flipH="1" flipV="1">
          <a:off x="4848412" y="91152383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212912</xdr:colOff>
      <xdr:row>535</xdr:row>
      <xdr:rowOff>3736</xdr:rowOff>
    </xdr:from>
    <xdr:to>
      <xdr:col>6</xdr:col>
      <xdr:colOff>346262</xdr:colOff>
      <xdr:row>535</xdr:row>
      <xdr:rowOff>124386</xdr:rowOff>
    </xdr:to>
    <xdr:cxnSp macro="">
      <xdr:nvCxnSpPr>
        <xdr:cNvPr id="671" name="Прямая соединительная линия 670">
          <a:extLst>
            <a:ext uri="{FF2B5EF4-FFF2-40B4-BE49-F238E27FC236}">
              <a16:creationId xmlns:a16="http://schemas.microsoft.com/office/drawing/2014/main" id="{00000000-0008-0000-0200-00009F020000}"/>
            </a:ext>
          </a:extLst>
        </xdr:cNvPr>
        <xdr:cNvCxnSpPr/>
      </xdr:nvCxnSpPr>
      <xdr:spPr>
        <a:xfrm flipH="1" flipV="1">
          <a:off x="5535706" y="91152383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429559</xdr:colOff>
      <xdr:row>522</xdr:row>
      <xdr:rowOff>82176</xdr:rowOff>
    </xdr:from>
    <xdr:to>
      <xdr:col>8</xdr:col>
      <xdr:colOff>562909</xdr:colOff>
      <xdr:row>523</xdr:row>
      <xdr:rowOff>19797</xdr:rowOff>
    </xdr:to>
    <xdr:cxnSp macro="">
      <xdr:nvCxnSpPr>
        <xdr:cNvPr id="672" name="Прямая соединительная линия 671">
          <a:extLst>
            <a:ext uri="{FF2B5EF4-FFF2-40B4-BE49-F238E27FC236}">
              <a16:creationId xmlns:a16="http://schemas.microsoft.com/office/drawing/2014/main" id="{00000000-0008-0000-0200-0000A0020000}"/>
            </a:ext>
          </a:extLst>
        </xdr:cNvPr>
        <xdr:cNvCxnSpPr/>
      </xdr:nvCxnSpPr>
      <xdr:spPr>
        <a:xfrm flipH="1" flipV="1">
          <a:off x="6805706" y="88851441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224118</xdr:colOff>
      <xdr:row>516</xdr:row>
      <xdr:rowOff>108323</xdr:rowOff>
    </xdr:from>
    <xdr:to>
      <xdr:col>7</xdr:col>
      <xdr:colOff>357468</xdr:colOff>
      <xdr:row>517</xdr:row>
      <xdr:rowOff>45943</xdr:rowOff>
    </xdr:to>
    <xdr:cxnSp macro="">
      <xdr:nvCxnSpPr>
        <xdr:cNvPr id="673" name="Прямая соединительная линия 672">
          <a:extLst>
            <a:ext uri="{FF2B5EF4-FFF2-40B4-BE49-F238E27FC236}">
              <a16:creationId xmlns:a16="http://schemas.microsoft.com/office/drawing/2014/main" id="{00000000-0008-0000-0200-0000A1020000}"/>
            </a:ext>
          </a:extLst>
        </xdr:cNvPr>
        <xdr:cNvCxnSpPr/>
      </xdr:nvCxnSpPr>
      <xdr:spPr>
        <a:xfrm flipH="1" flipV="1">
          <a:off x="6219265" y="87779411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209177</xdr:colOff>
      <xdr:row>510</xdr:row>
      <xdr:rowOff>119530</xdr:rowOff>
    </xdr:from>
    <xdr:to>
      <xdr:col>6</xdr:col>
      <xdr:colOff>342527</xdr:colOff>
      <xdr:row>511</xdr:row>
      <xdr:rowOff>57151</xdr:rowOff>
    </xdr:to>
    <xdr:cxnSp macro="">
      <xdr:nvCxnSpPr>
        <xdr:cNvPr id="674" name="Прямая соединительная линия 673">
          <a:extLst>
            <a:ext uri="{FF2B5EF4-FFF2-40B4-BE49-F238E27FC236}">
              <a16:creationId xmlns:a16="http://schemas.microsoft.com/office/drawing/2014/main" id="{00000000-0008-0000-0200-0000A2020000}"/>
            </a:ext>
          </a:extLst>
        </xdr:cNvPr>
        <xdr:cNvCxnSpPr/>
      </xdr:nvCxnSpPr>
      <xdr:spPr>
        <a:xfrm flipH="1" flipV="1">
          <a:off x="5531971" y="86692442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560294</xdr:colOff>
      <xdr:row>504</xdr:row>
      <xdr:rowOff>153148</xdr:rowOff>
    </xdr:from>
    <xdr:to>
      <xdr:col>5</xdr:col>
      <xdr:colOff>693644</xdr:colOff>
      <xdr:row>505</xdr:row>
      <xdr:rowOff>90768</xdr:rowOff>
    </xdr:to>
    <xdr:cxnSp macro="">
      <xdr:nvCxnSpPr>
        <xdr:cNvPr id="675" name="Прямая соединительная линия 674">
          <a:extLst>
            <a:ext uri="{FF2B5EF4-FFF2-40B4-BE49-F238E27FC236}">
              <a16:creationId xmlns:a16="http://schemas.microsoft.com/office/drawing/2014/main" id="{00000000-0008-0000-0200-0000A3020000}"/>
            </a:ext>
          </a:extLst>
        </xdr:cNvPr>
        <xdr:cNvCxnSpPr/>
      </xdr:nvCxnSpPr>
      <xdr:spPr>
        <a:xfrm flipH="1" flipV="1">
          <a:off x="4848412" y="85627883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486833</xdr:colOff>
      <xdr:row>522</xdr:row>
      <xdr:rowOff>127000</xdr:rowOff>
    </xdr:from>
    <xdr:to>
      <xdr:col>27</xdr:col>
      <xdr:colOff>486833</xdr:colOff>
      <xdr:row>539</xdr:row>
      <xdr:rowOff>9071</xdr:rowOff>
    </xdr:to>
    <xdr:cxnSp macro="">
      <xdr:nvCxnSpPr>
        <xdr:cNvPr id="677" name="Прямая соединительная линия 676">
          <a:extLst>
            <a:ext uri="{FF2B5EF4-FFF2-40B4-BE49-F238E27FC236}">
              <a16:creationId xmlns:a16="http://schemas.microsoft.com/office/drawing/2014/main" id="{00000000-0008-0000-0200-0000A5020000}"/>
            </a:ext>
          </a:extLst>
        </xdr:cNvPr>
        <xdr:cNvCxnSpPr/>
      </xdr:nvCxnSpPr>
      <xdr:spPr>
        <a:xfrm>
          <a:off x="16203083" y="87534750"/>
          <a:ext cx="0" cy="2940654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497417</xdr:colOff>
      <xdr:row>522</xdr:row>
      <xdr:rowOff>116417</xdr:rowOff>
    </xdr:from>
    <xdr:to>
      <xdr:col>29</xdr:col>
      <xdr:colOff>469744</xdr:colOff>
      <xdr:row>522</xdr:row>
      <xdr:rowOff>116417</xdr:rowOff>
    </xdr:to>
    <xdr:cxnSp macro="">
      <xdr:nvCxnSpPr>
        <xdr:cNvPr id="679" name="Прямая соединительная линия 678">
          <a:extLst>
            <a:ext uri="{FF2B5EF4-FFF2-40B4-BE49-F238E27FC236}">
              <a16:creationId xmlns:a16="http://schemas.microsoft.com/office/drawing/2014/main" id="{00000000-0008-0000-0200-0000A7020000}"/>
            </a:ext>
          </a:extLst>
        </xdr:cNvPr>
        <xdr:cNvCxnSpPr/>
      </xdr:nvCxnSpPr>
      <xdr:spPr>
        <a:xfrm flipV="1">
          <a:off x="16213667" y="87524167"/>
          <a:ext cx="1263494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476250</xdr:colOff>
      <xdr:row>516</xdr:row>
      <xdr:rowOff>158750</xdr:rowOff>
    </xdr:from>
    <xdr:to>
      <xdr:col>30</xdr:col>
      <xdr:colOff>423707</xdr:colOff>
      <xdr:row>516</xdr:row>
      <xdr:rowOff>158750</xdr:rowOff>
    </xdr:to>
    <xdr:cxnSp macro="">
      <xdr:nvCxnSpPr>
        <xdr:cNvPr id="680" name="Прямая соединительная линия 679">
          <a:extLst>
            <a:ext uri="{FF2B5EF4-FFF2-40B4-BE49-F238E27FC236}">
              <a16:creationId xmlns:a16="http://schemas.microsoft.com/office/drawing/2014/main" id="{00000000-0008-0000-0200-0000A8020000}"/>
            </a:ext>
          </a:extLst>
        </xdr:cNvPr>
        <xdr:cNvCxnSpPr/>
      </xdr:nvCxnSpPr>
      <xdr:spPr>
        <a:xfrm>
          <a:off x="16192500" y="86487000"/>
          <a:ext cx="1884207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476249</xdr:colOff>
      <xdr:row>511</xdr:row>
      <xdr:rowOff>-1</xdr:rowOff>
    </xdr:from>
    <xdr:to>
      <xdr:col>31</xdr:col>
      <xdr:colOff>83527</xdr:colOff>
      <xdr:row>511</xdr:row>
      <xdr:rowOff>-1</xdr:rowOff>
    </xdr:to>
    <xdr:cxnSp macro="">
      <xdr:nvCxnSpPr>
        <xdr:cNvPr id="681" name="Прямая соединительная линия 680">
          <a:extLst>
            <a:ext uri="{FF2B5EF4-FFF2-40B4-BE49-F238E27FC236}">
              <a16:creationId xmlns:a16="http://schemas.microsoft.com/office/drawing/2014/main" id="{00000000-0008-0000-0200-0000A9020000}"/>
            </a:ext>
          </a:extLst>
        </xdr:cNvPr>
        <xdr:cNvCxnSpPr/>
      </xdr:nvCxnSpPr>
      <xdr:spPr>
        <a:xfrm>
          <a:off x="16192499" y="85428666"/>
          <a:ext cx="2581195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476250</xdr:colOff>
      <xdr:row>505</xdr:row>
      <xdr:rowOff>42333</xdr:rowOff>
    </xdr:from>
    <xdr:to>
      <xdr:col>54</xdr:col>
      <xdr:colOff>144003</xdr:colOff>
      <xdr:row>505</xdr:row>
      <xdr:rowOff>42333</xdr:rowOff>
    </xdr:to>
    <xdr:cxnSp macro="">
      <xdr:nvCxnSpPr>
        <xdr:cNvPr id="682" name="Прямая соединительная линия 681">
          <a:extLst>
            <a:ext uri="{FF2B5EF4-FFF2-40B4-BE49-F238E27FC236}">
              <a16:creationId xmlns:a16="http://schemas.microsoft.com/office/drawing/2014/main" id="{00000000-0008-0000-0200-0000AA020000}"/>
            </a:ext>
          </a:extLst>
        </xdr:cNvPr>
        <xdr:cNvCxnSpPr/>
      </xdr:nvCxnSpPr>
      <xdr:spPr>
        <a:xfrm>
          <a:off x="16192500" y="84391500"/>
          <a:ext cx="3266086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592667</xdr:colOff>
      <xdr:row>535</xdr:row>
      <xdr:rowOff>63499</xdr:rowOff>
    </xdr:from>
    <xdr:to>
      <xdr:col>54</xdr:col>
      <xdr:colOff>47848</xdr:colOff>
      <xdr:row>535</xdr:row>
      <xdr:rowOff>63499</xdr:rowOff>
    </xdr:to>
    <xdr:cxnSp macro="">
      <xdr:nvCxnSpPr>
        <xdr:cNvPr id="683" name="Прямая соединительная линия 682">
          <a:extLst>
            <a:ext uri="{FF2B5EF4-FFF2-40B4-BE49-F238E27FC236}">
              <a16:creationId xmlns:a16="http://schemas.microsoft.com/office/drawing/2014/main" id="{00000000-0008-0000-0200-0000AB020000}"/>
            </a:ext>
          </a:extLst>
        </xdr:cNvPr>
        <xdr:cNvCxnSpPr/>
      </xdr:nvCxnSpPr>
      <xdr:spPr>
        <a:xfrm flipV="1">
          <a:off x="16954500" y="89810166"/>
          <a:ext cx="2407931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592667</xdr:colOff>
      <xdr:row>535</xdr:row>
      <xdr:rowOff>63499</xdr:rowOff>
    </xdr:from>
    <xdr:to>
      <xdr:col>28</xdr:col>
      <xdr:colOff>592668</xdr:colOff>
      <xdr:row>539</xdr:row>
      <xdr:rowOff>21166</xdr:rowOff>
    </xdr:to>
    <xdr:cxnSp macro="">
      <xdr:nvCxnSpPr>
        <xdr:cNvPr id="684" name="Прямая соединительная линия 683">
          <a:extLst>
            <a:ext uri="{FF2B5EF4-FFF2-40B4-BE49-F238E27FC236}">
              <a16:creationId xmlns:a16="http://schemas.microsoft.com/office/drawing/2014/main" id="{00000000-0008-0000-0200-0000AC020000}"/>
            </a:ext>
          </a:extLst>
        </xdr:cNvPr>
        <xdr:cNvCxnSpPr/>
      </xdr:nvCxnSpPr>
      <xdr:spPr>
        <a:xfrm>
          <a:off x="16954500" y="89810166"/>
          <a:ext cx="1" cy="677333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359833</xdr:colOff>
      <xdr:row>538</xdr:row>
      <xdr:rowOff>116416</xdr:rowOff>
    </xdr:from>
    <xdr:to>
      <xdr:col>29</xdr:col>
      <xdr:colOff>42333</xdr:colOff>
      <xdr:row>538</xdr:row>
      <xdr:rowOff>116416</xdr:rowOff>
    </xdr:to>
    <xdr:cxnSp macro="">
      <xdr:nvCxnSpPr>
        <xdr:cNvPr id="685" name="Прямая соединительная линия 684">
          <a:extLst>
            <a:ext uri="{FF2B5EF4-FFF2-40B4-BE49-F238E27FC236}">
              <a16:creationId xmlns:a16="http://schemas.microsoft.com/office/drawing/2014/main" id="{00000000-0008-0000-0200-0000AD020000}"/>
            </a:ext>
          </a:extLst>
        </xdr:cNvPr>
        <xdr:cNvCxnSpPr/>
      </xdr:nvCxnSpPr>
      <xdr:spPr>
        <a:xfrm>
          <a:off x="16076083" y="90402833"/>
          <a:ext cx="973667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370416</xdr:colOff>
      <xdr:row>522</xdr:row>
      <xdr:rowOff>10583</xdr:rowOff>
    </xdr:from>
    <xdr:to>
      <xdr:col>29</xdr:col>
      <xdr:colOff>370416</xdr:colOff>
      <xdr:row>536</xdr:row>
      <xdr:rowOff>21167</xdr:rowOff>
    </xdr:to>
    <xdr:cxnSp macro="">
      <xdr:nvCxnSpPr>
        <xdr:cNvPr id="686" name="Прямая соединительная линия 685">
          <a:extLst>
            <a:ext uri="{FF2B5EF4-FFF2-40B4-BE49-F238E27FC236}">
              <a16:creationId xmlns:a16="http://schemas.microsoft.com/office/drawing/2014/main" id="{00000000-0008-0000-0200-0000AE020000}"/>
            </a:ext>
          </a:extLst>
        </xdr:cNvPr>
        <xdr:cNvCxnSpPr/>
      </xdr:nvCxnSpPr>
      <xdr:spPr>
        <a:xfrm>
          <a:off x="17377833" y="87418333"/>
          <a:ext cx="0" cy="2529417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349250</xdr:colOff>
      <xdr:row>516</xdr:row>
      <xdr:rowOff>9070</xdr:rowOff>
    </xdr:from>
    <xdr:to>
      <xdr:col>30</xdr:col>
      <xdr:colOff>349250</xdr:colOff>
      <xdr:row>536</xdr:row>
      <xdr:rowOff>19654</xdr:rowOff>
    </xdr:to>
    <xdr:cxnSp macro="">
      <xdr:nvCxnSpPr>
        <xdr:cNvPr id="687" name="Прямая соединительная линия 686">
          <a:extLst>
            <a:ext uri="{FF2B5EF4-FFF2-40B4-BE49-F238E27FC236}">
              <a16:creationId xmlns:a16="http://schemas.microsoft.com/office/drawing/2014/main" id="{00000000-0008-0000-0200-0000AF020000}"/>
            </a:ext>
          </a:extLst>
        </xdr:cNvPr>
        <xdr:cNvCxnSpPr/>
      </xdr:nvCxnSpPr>
      <xdr:spPr>
        <a:xfrm flipH="1">
          <a:off x="17965964" y="88859177"/>
          <a:ext cx="0" cy="372987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0</xdr:colOff>
      <xdr:row>510</xdr:row>
      <xdr:rowOff>84667</xdr:rowOff>
    </xdr:from>
    <xdr:to>
      <xdr:col>31</xdr:col>
      <xdr:colOff>1</xdr:colOff>
      <xdr:row>536</xdr:row>
      <xdr:rowOff>42334</xdr:rowOff>
    </xdr:to>
    <xdr:cxnSp macro="">
      <xdr:nvCxnSpPr>
        <xdr:cNvPr id="688" name="Прямая соединительная линия 687">
          <a:extLst>
            <a:ext uri="{FF2B5EF4-FFF2-40B4-BE49-F238E27FC236}">
              <a16:creationId xmlns:a16="http://schemas.microsoft.com/office/drawing/2014/main" id="{00000000-0008-0000-0200-0000B0020000}"/>
            </a:ext>
          </a:extLst>
        </xdr:cNvPr>
        <xdr:cNvCxnSpPr/>
      </xdr:nvCxnSpPr>
      <xdr:spPr>
        <a:xfrm flipH="1">
          <a:off x="18690167" y="85333417"/>
          <a:ext cx="1" cy="46355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10584</xdr:colOff>
      <xdr:row>504</xdr:row>
      <xdr:rowOff>63500</xdr:rowOff>
    </xdr:from>
    <xdr:to>
      <xdr:col>54</xdr:col>
      <xdr:colOff>10584</xdr:colOff>
      <xdr:row>535</xdr:row>
      <xdr:rowOff>169333</xdr:rowOff>
    </xdr:to>
    <xdr:cxnSp macro="">
      <xdr:nvCxnSpPr>
        <xdr:cNvPr id="689" name="Прямая соединительная линия 688">
          <a:extLst>
            <a:ext uri="{FF2B5EF4-FFF2-40B4-BE49-F238E27FC236}">
              <a16:creationId xmlns:a16="http://schemas.microsoft.com/office/drawing/2014/main" id="{00000000-0008-0000-0200-0000B1020000}"/>
            </a:ext>
          </a:extLst>
        </xdr:cNvPr>
        <xdr:cNvCxnSpPr/>
      </xdr:nvCxnSpPr>
      <xdr:spPr>
        <a:xfrm>
          <a:off x="19325167" y="84232750"/>
          <a:ext cx="0" cy="568325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433917</xdr:colOff>
      <xdr:row>527</xdr:row>
      <xdr:rowOff>169334</xdr:rowOff>
    </xdr:from>
    <xdr:to>
      <xdr:col>30</xdr:col>
      <xdr:colOff>271801</xdr:colOff>
      <xdr:row>530</xdr:row>
      <xdr:rowOff>76008</xdr:rowOff>
    </xdr:to>
    <xdr:sp macro="" textlink="">
      <xdr:nvSpPr>
        <xdr:cNvPr id="690" name="Овал 689">
          <a:extLst>
            <a:ext uri="{FF2B5EF4-FFF2-40B4-BE49-F238E27FC236}">
              <a16:creationId xmlns:a16="http://schemas.microsoft.com/office/drawing/2014/main" id="{00000000-0008-0000-0200-0000B2020000}"/>
            </a:ext>
          </a:extLst>
        </xdr:cNvPr>
        <xdr:cNvSpPr/>
      </xdr:nvSpPr>
      <xdr:spPr>
        <a:xfrm>
          <a:off x="17441334" y="88476667"/>
          <a:ext cx="483467" cy="446424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</a:t>
          </a:r>
        </a:p>
      </xdr:txBody>
    </xdr:sp>
    <xdr:clientData/>
  </xdr:twoCellAnchor>
  <xdr:twoCellAnchor>
    <xdr:from>
      <xdr:col>30</xdr:col>
      <xdr:colOff>433916</xdr:colOff>
      <xdr:row>524</xdr:row>
      <xdr:rowOff>42334</xdr:rowOff>
    </xdr:from>
    <xdr:to>
      <xdr:col>30</xdr:col>
      <xdr:colOff>913679</xdr:colOff>
      <xdr:row>526</xdr:row>
      <xdr:rowOff>126278</xdr:rowOff>
    </xdr:to>
    <xdr:sp macro="" textlink="">
      <xdr:nvSpPr>
        <xdr:cNvPr id="691" name="Овал 690">
          <a:extLst>
            <a:ext uri="{FF2B5EF4-FFF2-40B4-BE49-F238E27FC236}">
              <a16:creationId xmlns:a16="http://schemas.microsoft.com/office/drawing/2014/main" id="{00000000-0008-0000-0200-0000B3020000}"/>
            </a:ext>
          </a:extLst>
        </xdr:cNvPr>
        <xdr:cNvSpPr/>
      </xdr:nvSpPr>
      <xdr:spPr>
        <a:xfrm>
          <a:off x="18086916" y="87809917"/>
          <a:ext cx="47976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2</a:t>
          </a:r>
        </a:p>
      </xdr:txBody>
    </xdr:sp>
    <xdr:clientData/>
  </xdr:twoCellAnchor>
  <xdr:twoCellAnchor>
    <xdr:from>
      <xdr:col>31</xdr:col>
      <xdr:colOff>63499</xdr:colOff>
      <xdr:row>521</xdr:row>
      <xdr:rowOff>52917</xdr:rowOff>
    </xdr:from>
    <xdr:to>
      <xdr:col>31</xdr:col>
      <xdr:colOff>543262</xdr:colOff>
      <xdr:row>523</xdr:row>
      <xdr:rowOff>136861</xdr:rowOff>
    </xdr:to>
    <xdr:sp macro="" textlink="">
      <xdr:nvSpPr>
        <xdr:cNvPr id="692" name="Овал 691">
          <a:extLst>
            <a:ext uri="{FF2B5EF4-FFF2-40B4-BE49-F238E27FC236}">
              <a16:creationId xmlns:a16="http://schemas.microsoft.com/office/drawing/2014/main" id="{00000000-0008-0000-0200-0000B4020000}"/>
            </a:ext>
          </a:extLst>
        </xdr:cNvPr>
        <xdr:cNvSpPr/>
      </xdr:nvSpPr>
      <xdr:spPr>
        <a:xfrm>
          <a:off x="18753666" y="87280750"/>
          <a:ext cx="47976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3</a:t>
          </a:r>
        </a:p>
      </xdr:txBody>
    </xdr:sp>
    <xdr:clientData/>
  </xdr:twoCellAnchor>
  <xdr:twoCellAnchor>
    <xdr:from>
      <xdr:col>54</xdr:col>
      <xdr:colOff>84667</xdr:colOff>
      <xdr:row>519</xdr:row>
      <xdr:rowOff>52917</xdr:rowOff>
    </xdr:from>
    <xdr:to>
      <xdr:col>54</xdr:col>
      <xdr:colOff>564430</xdr:colOff>
      <xdr:row>521</xdr:row>
      <xdr:rowOff>136862</xdr:rowOff>
    </xdr:to>
    <xdr:sp macro="" textlink="">
      <xdr:nvSpPr>
        <xdr:cNvPr id="693" name="Овал 692">
          <a:extLst>
            <a:ext uri="{FF2B5EF4-FFF2-40B4-BE49-F238E27FC236}">
              <a16:creationId xmlns:a16="http://schemas.microsoft.com/office/drawing/2014/main" id="{00000000-0008-0000-0200-0000B5020000}"/>
            </a:ext>
          </a:extLst>
        </xdr:cNvPr>
        <xdr:cNvSpPr/>
      </xdr:nvSpPr>
      <xdr:spPr>
        <a:xfrm>
          <a:off x="19399250" y="86920917"/>
          <a:ext cx="47976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4</a:t>
          </a:r>
        </a:p>
      </xdr:txBody>
    </xdr:sp>
    <xdr:clientData/>
  </xdr:twoCellAnchor>
  <xdr:twoCellAnchor>
    <xdr:from>
      <xdr:col>27</xdr:col>
      <xdr:colOff>592666</xdr:colOff>
      <xdr:row>539</xdr:row>
      <xdr:rowOff>63500</xdr:rowOff>
    </xdr:from>
    <xdr:to>
      <xdr:col>28</xdr:col>
      <xdr:colOff>423822</xdr:colOff>
      <xdr:row>541</xdr:row>
      <xdr:rowOff>153491</xdr:rowOff>
    </xdr:to>
    <xdr:sp macro="" textlink="">
      <xdr:nvSpPr>
        <xdr:cNvPr id="694" name="Овал 693">
          <a:extLst>
            <a:ext uri="{FF2B5EF4-FFF2-40B4-BE49-F238E27FC236}">
              <a16:creationId xmlns:a16="http://schemas.microsoft.com/office/drawing/2014/main" id="{00000000-0008-0000-0200-0000B6020000}"/>
            </a:ext>
          </a:extLst>
        </xdr:cNvPr>
        <xdr:cNvSpPr/>
      </xdr:nvSpPr>
      <xdr:spPr>
        <a:xfrm>
          <a:off x="16308916" y="90529833"/>
          <a:ext cx="476739" cy="449825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6</a:t>
          </a:r>
        </a:p>
      </xdr:txBody>
    </xdr:sp>
    <xdr:clientData/>
  </xdr:twoCellAnchor>
  <xdr:twoCellAnchor>
    <xdr:from>
      <xdr:col>27</xdr:col>
      <xdr:colOff>417286</xdr:colOff>
      <xdr:row>538</xdr:row>
      <xdr:rowOff>40822</xdr:rowOff>
    </xdr:from>
    <xdr:to>
      <xdr:col>27</xdr:col>
      <xdr:colOff>550636</xdr:colOff>
      <xdr:row>538</xdr:row>
      <xdr:rowOff>161472</xdr:rowOff>
    </xdr:to>
    <xdr:cxnSp macro="">
      <xdr:nvCxnSpPr>
        <xdr:cNvPr id="695" name="Прямая соединительная линия 694">
          <a:extLst>
            <a:ext uri="{FF2B5EF4-FFF2-40B4-BE49-F238E27FC236}">
              <a16:creationId xmlns:a16="http://schemas.microsoft.com/office/drawing/2014/main" id="{00000000-0008-0000-0200-0000B7020000}"/>
            </a:ext>
          </a:extLst>
        </xdr:cNvPr>
        <xdr:cNvCxnSpPr/>
      </xdr:nvCxnSpPr>
      <xdr:spPr>
        <a:xfrm flipH="1" flipV="1">
          <a:off x="16115393" y="92982143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517071</xdr:colOff>
      <xdr:row>538</xdr:row>
      <xdr:rowOff>40821</xdr:rowOff>
    </xdr:from>
    <xdr:to>
      <xdr:col>29</xdr:col>
      <xdr:colOff>10885</xdr:colOff>
      <xdr:row>538</xdr:row>
      <xdr:rowOff>161471</xdr:rowOff>
    </xdr:to>
    <xdr:cxnSp macro="">
      <xdr:nvCxnSpPr>
        <xdr:cNvPr id="696" name="Прямая соединительная линия 695">
          <a:extLst>
            <a:ext uri="{FF2B5EF4-FFF2-40B4-BE49-F238E27FC236}">
              <a16:creationId xmlns:a16="http://schemas.microsoft.com/office/drawing/2014/main" id="{00000000-0008-0000-0200-0000B8020000}"/>
            </a:ext>
          </a:extLst>
        </xdr:cNvPr>
        <xdr:cNvCxnSpPr/>
      </xdr:nvCxnSpPr>
      <xdr:spPr>
        <a:xfrm flipH="1" flipV="1">
          <a:off x="16854714" y="92982142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299357</xdr:colOff>
      <xdr:row>534</xdr:row>
      <xdr:rowOff>167822</xdr:rowOff>
    </xdr:from>
    <xdr:to>
      <xdr:col>29</xdr:col>
      <xdr:colOff>432707</xdr:colOff>
      <xdr:row>535</xdr:row>
      <xdr:rowOff>102507</xdr:rowOff>
    </xdr:to>
    <xdr:cxnSp macro="">
      <xdr:nvCxnSpPr>
        <xdr:cNvPr id="697" name="Прямая соединительная линия 696">
          <a:extLst>
            <a:ext uri="{FF2B5EF4-FFF2-40B4-BE49-F238E27FC236}">
              <a16:creationId xmlns:a16="http://schemas.microsoft.com/office/drawing/2014/main" id="{00000000-0008-0000-0200-0000B9020000}"/>
            </a:ext>
          </a:extLst>
        </xdr:cNvPr>
        <xdr:cNvCxnSpPr/>
      </xdr:nvCxnSpPr>
      <xdr:spPr>
        <a:xfrm flipH="1" flipV="1">
          <a:off x="17276536" y="92365286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276679</xdr:colOff>
      <xdr:row>535</xdr:row>
      <xdr:rowOff>0</xdr:rowOff>
    </xdr:from>
    <xdr:to>
      <xdr:col>30</xdr:col>
      <xdr:colOff>410029</xdr:colOff>
      <xdr:row>535</xdr:row>
      <xdr:rowOff>120650</xdr:rowOff>
    </xdr:to>
    <xdr:cxnSp macro="">
      <xdr:nvCxnSpPr>
        <xdr:cNvPr id="698" name="Прямая соединительная линия 697">
          <a:extLst>
            <a:ext uri="{FF2B5EF4-FFF2-40B4-BE49-F238E27FC236}">
              <a16:creationId xmlns:a16="http://schemas.microsoft.com/office/drawing/2014/main" id="{00000000-0008-0000-0200-0000BA020000}"/>
            </a:ext>
          </a:extLst>
        </xdr:cNvPr>
        <xdr:cNvCxnSpPr/>
      </xdr:nvCxnSpPr>
      <xdr:spPr>
        <a:xfrm flipH="1" flipV="1">
          <a:off x="17893393" y="92383429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970643</xdr:colOff>
      <xdr:row>535</xdr:row>
      <xdr:rowOff>0</xdr:rowOff>
    </xdr:from>
    <xdr:to>
      <xdr:col>31</xdr:col>
      <xdr:colOff>69850</xdr:colOff>
      <xdr:row>535</xdr:row>
      <xdr:rowOff>120650</xdr:rowOff>
    </xdr:to>
    <xdr:cxnSp macro="">
      <xdr:nvCxnSpPr>
        <xdr:cNvPr id="699" name="Прямая соединительная линия 698">
          <a:extLst>
            <a:ext uri="{FF2B5EF4-FFF2-40B4-BE49-F238E27FC236}">
              <a16:creationId xmlns:a16="http://schemas.microsoft.com/office/drawing/2014/main" id="{00000000-0008-0000-0200-0000BB020000}"/>
            </a:ext>
          </a:extLst>
        </xdr:cNvPr>
        <xdr:cNvCxnSpPr/>
      </xdr:nvCxnSpPr>
      <xdr:spPr>
        <a:xfrm flipH="1" flipV="1">
          <a:off x="18587357" y="92383429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576036</xdr:colOff>
      <xdr:row>535</xdr:row>
      <xdr:rowOff>4536</xdr:rowOff>
    </xdr:from>
    <xdr:to>
      <xdr:col>54</xdr:col>
      <xdr:colOff>78922</xdr:colOff>
      <xdr:row>535</xdr:row>
      <xdr:rowOff>125186</xdr:rowOff>
    </xdr:to>
    <xdr:cxnSp macro="">
      <xdr:nvCxnSpPr>
        <xdr:cNvPr id="700" name="Прямая соединительная линия 699">
          <a:extLst>
            <a:ext uri="{FF2B5EF4-FFF2-40B4-BE49-F238E27FC236}">
              <a16:creationId xmlns:a16="http://schemas.microsoft.com/office/drawing/2014/main" id="{00000000-0008-0000-0200-0000BC020000}"/>
            </a:ext>
          </a:extLst>
        </xdr:cNvPr>
        <xdr:cNvCxnSpPr/>
      </xdr:nvCxnSpPr>
      <xdr:spPr>
        <a:xfrm flipH="1" flipV="1">
          <a:off x="19226893" y="92387965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308427</xdr:colOff>
      <xdr:row>522</xdr:row>
      <xdr:rowOff>49895</xdr:rowOff>
    </xdr:from>
    <xdr:to>
      <xdr:col>29</xdr:col>
      <xdr:colOff>441777</xdr:colOff>
      <xdr:row>522</xdr:row>
      <xdr:rowOff>170545</xdr:rowOff>
    </xdr:to>
    <xdr:cxnSp macro="">
      <xdr:nvCxnSpPr>
        <xdr:cNvPr id="701" name="Прямая соединительная линия 700">
          <a:extLst>
            <a:ext uri="{FF2B5EF4-FFF2-40B4-BE49-F238E27FC236}">
              <a16:creationId xmlns:a16="http://schemas.microsoft.com/office/drawing/2014/main" id="{00000000-0008-0000-0200-0000BD020000}"/>
            </a:ext>
          </a:extLst>
        </xdr:cNvPr>
        <xdr:cNvCxnSpPr/>
      </xdr:nvCxnSpPr>
      <xdr:spPr>
        <a:xfrm flipH="1" flipV="1">
          <a:off x="17285606" y="90015788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281215</xdr:colOff>
      <xdr:row>516</xdr:row>
      <xdr:rowOff>95250</xdr:rowOff>
    </xdr:from>
    <xdr:to>
      <xdr:col>30</xdr:col>
      <xdr:colOff>414565</xdr:colOff>
      <xdr:row>517</xdr:row>
      <xdr:rowOff>29936</xdr:rowOff>
    </xdr:to>
    <xdr:cxnSp macro="">
      <xdr:nvCxnSpPr>
        <xdr:cNvPr id="702" name="Прямая соединительная линия 701">
          <a:extLst>
            <a:ext uri="{FF2B5EF4-FFF2-40B4-BE49-F238E27FC236}">
              <a16:creationId xmlns:a16="http://schemas.microsoft.com/office/drawing/2014/main" id="{00000000-0008-0000-0200-0000BE020000}"/>
            </a:ext>
          </a:extLst>
        </xdr:cNvPr>
        <xdr:cNvCxnSpPr/>
      </xdr:nvCxnSpPr>
      <xdr:spPr>
        <a:xfrm flipH="1" flipV="1">
          <a:off x="17897929" y="88945357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961571</xdr:colOff>
      <xdr:row>510</xdr:row>
      <xdr:rowOff>117928</xdr:rowOff>
    </xdr:from>
    <xdr:to>
      <xdr:col>31</xdr:col>
      <xdr:colOff>60778</xdr:colOff>
      <xdr:row>511</xdr:row>
      <xdr:rowOff>52613</xdr:rowOff>
    </xdr:to>
    <xdr:cxnSp macro="">
      <xdr:nvCxnSpPr>
        <xdr:cNvPr id="703" name="Прямая соединительная линия 702">
          <a:extLst>
            <a:ext uri="{FF2B5EF4-FFF2-40B4-BE49-F238E27FC236}">
              <a16:creationId xmlns:a16="http://schemas.microsoft.com/office/drawing/2014/main" id="{00000000-0008-0000-0200-0000BF020000}"/>
            </a:ext>
          </a:extLst>
        </xdr:cNvPr>
        <xdr:cNvCxnSpPr/>
      </xdr:nvCxnSpPr>
      <xdr:spPr>
        <a:xfrm flipH="1" flipV="1">
          <a:off x="18578285" y="87852249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571500</xdr:colOff>
      <xdr:row>504</xdr:row>
      <xdr:rowOff>154214</xdr:rowOff>
    </xdr:from>
    <xdr:to>
      <xdr:col>54</xdr:col>
      <xdr:colOff>74386</xdr:colOff>
      <xdr:row>505</xdr:row>
      <xdr:rowOff>88900</xdr:rowOff>
    </xdr:to>
    <xdr:cxnSp macro="">
      <xdr:nvCxnSpPr>
        <xdr:cNvPr id="704" name="Прямая соединительная линия 703">
          <a:extLst>
            <a:ext uri="{FF2B5EF4-FFF2-40B4-BE49-F238E27FC236}">
              <a16:creationId xmlns:a16="http://schemas.microsoft.com/office/drawing/2014/main" id="{00000000-0008-0000-0200-0000C0020000}"/>
            </a:ext>
          </a:extLst>
        </xdr:cNvPr>
        <xdr:cNvCxnSpPr/>
      </xdr:nvCxnSpPr>
      <xdr:spPr>
        <a:xfrm flipH="1" flipV="1">
          <a:off x="19222357" y="86772750"/>
          <a:ext cx="133350" cy="1206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42334</xdr:colOff>
      <xdr:row>482</xdr:row>
      <xdr:rowOff>84668</xdr:rowOff>
    </xdr:from>
    <xdr:to>
      <xdr:col>1</xdr:col>
      <xdr:colOff>703792</xdr:colOff>
      <xdr:row>485</xdr:row>
      <xdr:rowOff>129647</xdr:rowOff>
    </xdr:to>
    <xdr:sp macro="" textlink="">
      <xdr:nvSpPr>
        <xdr:cNvPr id="705" name="Овал 704">
          <a:extLst>
            <a:ext uri="{FF2B5EF4-FFF2-40B4-BE49-F238E27FC236}">
              <a16:creationId xmlns:a16="http://schemas.microsoft.com/office/drawing/2014/main" id="{00000000-0008-0000-0200-0000C1020000}"/>
            </a:ext>
          </a:extLst>
        </xdr:cNvPr>
        <xdr:cNvSpPr/>
      </xdr:nvSpPr>
      <xdr:spPr>
        <a:xfrm>
          <a:off x="127001" y="80295751"/>
          <a:ext cx="661458" cy="584729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</a:t>
          </a:r>
          <a:endParaRPr lang="ru-RU" sz="2000">
            <a:ln>
              <a:solidFill>
                <a:srgbClr val="FF0000"/>
              </a:solidFill>
            </a:ln>
            <a:solidFill>
              <a:srgbClr val="FF0000"/>
            </a:solidFill>
            <a:latin typeface="+mn-lt"/>
          </a:endParaRPr>
        </a:p>
      </xdr:txBody>
    </xdr:sp>
    <xdr:clientData/>
  </xdr:twoCellAnchor>
  <xdr:twoCellAnchor>
    <xdr:from>
      <xdr:col>1</xdr:col>
      <xdr:colOff>836085</xdr:colOff>
      <xdr:row>482</xdr:row>
      <xdr:rowOff>52918</xdr:rowOff>
    </xdr:from>
    <xdr:to>
      <xdr:col>5</xdr:col>
      <xdr:colOff>211669</xdr:colOff>
      <xdr:row>485</xdr:row>
      <xdr:rowOff>158751</xdr:rowOff>
    </xdr:to>
    <xdr:sp macro="" textlink="">
      <xdr:nvSpPr>
        <xdr:cNvPr id="706" name="Прямоугольник 705">
          <a:extLst>
            <a:ext uri="{FF2B5EF4-FFF2-40B4-BE49-F238E27FC236}">
              <a16:creationId xmlns:a16="http://schemas.microsoft.com/office/drawing/2014/main" id="{00000000-0008-0000-0200-0000C2020000}"/>
            </a:ext>
          </a:extLst>
        </xdr:cNvPr>
        <xdr:cNvSpPr/>
      </xdr:nvSpPr>
      <xdr:spPr>
        <a:xfrm>
          <a:off x="920752" y="80264001"/>
          <a:ext cx="3577167" cy="64558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отверстия №1 по высоте фасада</a:t>
          </a:r>
        </a:p>
      </xdr:txBody>
    </xdr:sp>
    <xdr:clientData/>
  </xdr:twoCellAnchor>
  <xdr:twoCellAnchor>
    <xdr:from>
      <xdr:col>1</xdr:col>
      <xdr:colOff>42334</xdr:colOff>
      <xdr:row>486</xdr:row>
      <xdr:rowOff>148166</xdr:rowOff>
    </xdr:from>
    <xdr:to>
      <xdr:col>1</xdr:col>
      <xdr:colOff>703792</xdr:colOff>
      <xdr:row>490</xdr:row>
      <xdr:rowOff>10581</xdr:rowOff>
    </xdr:to>
    <xdr:sp macro="" textlink="">
      <xdr:nvSpPr>
        <xdr:cNvPr id="707" name="Овал 706">
          <a:extLst>
            <a:ext uri="{FF2B5EF4-FFF2-40B4-BE49-F238E27FC236}">
              <a16:creationId xmlns:a16="http://schemas.microsoft.com/office/drawing/2014/main" id="{00000000-0008-0000-0200-0000C3020000}"/>
            </a:ext>
          </a:extLst>
        </xdr:cNvPr>
        <xdr:cNvSpPr/>
      </xdr:nvSpPr>
      <xdr:spPr>
        <a:xfrm>
          <a:off x="127001" y="81078916"/>
          <a:ext cx="661458" cy="582082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2</a:t>
          </a:r>
        </a:p>
      </xdr:txBody>
    </xdr:sp>
    <xdr:clientData/>
  </xdr:twoCellAnchor>
  <xdr:twoCellAnchor>
    <xdr:from>
      <xdr:col>1</xdr:col>
      <xdr:colOff>836082</xdr:colOff>
      <xdr:row>486</xdr:row>
      <xdr:rowOff>127000</xdr:rowOff>
    </xdr:from>
    <xdr:to>
      <xdr:col>5</xdr:col>
      <xdr:colOff>211666</xdr:colOff>
      <xdr:row>490</xdr:row>
      <xdr:rowOff>50269</xdr:rowOff>
    </xdr:to>
    <xdr:sp macro="" textlink="">
      <xdr:nvSpPr>
        <xdr:cNvPr id="708" name="Прямоугольник 707">
          <a:extLst>
            <a:ext uri="{FF2B5EF4-FFF2-40B4-BE49-F238E27FC236}">
              <a16:creationId xmlns:a16="http://schemas.microsoft.com/office/drawing/2014/main" id="{00000000-0008-0000-0200-0000C4020000}"/>
            </a:ext>
          </a:extLst>
        </xdr:cNvPr>
        <xdr:cNvSpPr/>
      </xdr:nvSpPr>
      <xdr:spPr>
        <a:xfrm>
          <a:off x="920749" y="81057750"/>
          <a:ext cx="3577167" cy="64293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отверстия №2 по высоте фасада</a:t>
          </a:r>
        </a:p>
      </xdr:txBody>
    </xdr:sp>
    <xdr:clientData/>
  </xdr:twoCellAnchor>
  <xdr:twoCellAnchor>
    <xdr:from>
      <xdr:col>1</xdr:col>
      <xdr:colOff>42333</xdr:colOff>
      <xdr:row>491</xdr:row>
      <xdr:rowOff>74083</xdr:rowOff>
    </xdr:from>
    <xdr:to>
      <xdr:col>1</xdr:col>
      <xdr:colOff>703791</xdr:colOff>
      <xdr:row>494</xdr:row>
      <xdr:rowOff>116415</xdr:rowOff>
    </xdr:to>
    <xdr:sp macro="" textlink="">
      <xdr:nvSpPr>
        <xdr:cNvPr id="709" name="Овал 708">
          <a:extLst>
            <a:ext uri="{FF2B5EF4-FFF2-40B4-BE49-F238E27FC236}">
              <a16:creationId xmlns:a16="http://schemas.microsoft.com/office/drawing/2014/main" id="{00000000-0008-0000-0200-0000C5020000}"/>
            </a:ext>
          </a:extLst>
        </xdr:cNvPr>
        <xdr:cNvSpPr/>
      </xdr:nvSpPr>
      <xdr:spPr>
        <a:xfrm>
          <a:off x="127000" y="81904416"/>
          <a:ext cx="661458" cy="582082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3</a:t>
          </a:r>
        </a:p>
      </xdr:txBody>
    </xdr:sp>
    <xdr:clientData/>
  </xdr:twoCellAnchor>
  <xdr:twoCellAnchor>
    <xdr:from>
      <xdr:col>1</xdr:col>
      <xdr:colOff>825500</xdr:colOff>
      <xdr:row>491</xdr:row>
      <xdr:rowOff>42333</xdr:rowOff>
    </xdr:from>
    <xdr:to>
      <xdr:col>5</xdr:col>
      <xdr:colOff>201084</xdr:colOff>
      <xdr:row>494</xdr:row>
      <xdr:rowOff>145519</xdr:rowOff>
    </xdr:to>
    <xdr:sp macro="" textlink="">
      <xdr:nvSpPr>
        <xdr:cNvPr id="710" name="Прямоугольник 709">
          <a:extLst>
            <a:ext uri="{FF2B5EF4-FFF2-40B4-BE49-F238E27FC236}">
              <a16:creationId xmlns:a16="http://schemas.microsoft.com/office/drawing/2014/main" id="{00000000-0008-0000-0200-0000C6020000}"/>
            </a:ext>
          </a:extLst>
        </xdr:cNvPr>
        <xdr:cNvSpPr/>
      </xdr:nvSpPr>
      <xdr:spPr>
        <a:xfrm>
          <a:off x="910167" y="81872666"/>
          <a:ext cx="3577167" cy="64293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отверстия №3 по высоте фасада</a:t>
          </a:r>
        </a:p>
      </xdr:txBody>
    </xdr:sp>
    <xdr:clientData/>
  </xdr:twoCellAnchor>
  <xdr:twoCellAnchor>
    <xdr:from>
      <xdr:col>1</xdr:col>
      <xdr:colOff>52916</xdr:colOff>
      <xdr:row>496</xdr:row>
      <xdr:rowOff>21166</xdr:rowOff>
    </xdr:from>
    <xdr:to>
      <xdr:col>1</xdr:col>
      <xdr:colOff>714374</xdr:colOff>
      <xdr:row>499</xdr:row>
      <xdr:rowOff>63498</xdr:rowOff>
    </xdr:to>
    <xdr:sp macro="" textlink="">
      <xdr:nvSpPr>
        <xdr:cNvPr id="711" name="Овал 710">
          <a:extLst>
            <a:ext uri="{FF2B5EF4-FFF2-40B4-BE49-F238E27FC236}">
              <a16:creationId xmlns:a16="http://schemas.microsoft.com/office/drawing/2014/main" id="{00000000-0008-0000-0200-0000C7020000}"/>
            </a:ext>
          </a:extLst>
        </xdr:cNvPr>
        <xdr:cNvSpPr/>
      </xdr:nvSpPr>
      <xdr:spPr>
        <a:xfrm>
          <a:off x="137583" y="82751083"/>
          <a:ext cx="661458" cy="582082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4</a:t>
          </a:r>
        </a:p>
      </xdr:txBody>
    </xdr:sp>
    <xdr:clientData/>
  </xdr:twoCellAnchor>
  <xdr:twoCellAnchor>
    <xdr:from>
      <xdr:col>1</xdr:col>
      <xdr:colOff>825500</xdr:colOff>
      <xdr:row>495</xdr:row>
      <xdr:rowOff>137584</xdr:rowOff>
    </xdr:from>
    <xdr:to>
      <xdr:col>5</xdr:col>
      <xdr:colOff>201084</xdr:colOff>
      <xdr:row>499</xdr:row>
      <xdr:rowOff>60853</xdr:rowOff>
    </xdr:to>
    <xdr:sp macro="" textlink="">
      <xdr:nvSpPr>
        <xdr:cNvPr id="712" name="Прямоугольник 711">
          <a:extLst>
            <a:ext uri="{FF2B5EF4-FFF2-40B4-BE49-F238E27FC236}">
              <a16:creationId xmlns:a16="http://schemas.microsoft.com/office/drawing/2014/main" id="{00000000-0008-0000-0200-0000C8020000}"/>
            </a:ext>
          </a:extLst>
        </xdr:cNvPr>
        <xdr:cNvSpPr/>
      </xdr:nvSpPr>
      <xdr:spPr>
        <a:xfrm>
          <a:off x="910167" y="82687584"/>
          <a:ext cx="3577167" cy="64293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отверстия №4 по высоте фасада</a:t>
          </a:r>
        </a:p>
      </xdr:txBody>
    </xdr:sp>
    <xdr:clientData/>
  </xdr:twoCellAnchor>
  <xdr:twoCellAnchor>
    <xdr:from>
      <xdr:col>1</xdr:col>
      <xdr:colOff>42333</xdr:colOff>
      <xdr:row>500</xdr:row>
      <xdr:rowOff>52918</xdr:rowOff>
    </xdr:from>
    <xdr:to>
      <xdr:col>1</xdr:col>
      <xdr:colOff>703791</xdr:colOff>
      <xdr:row>503</xdr:row>
      <xdr:rowOff>97896</xdr:rowOff>
    </xdr:to>
    <xdr:sp macro="" textlink="">
      <xdr:nvSpPr>
        <xdr:cNvPr id="713" name="Овал 712">
          <a:extLst>
            <a:ext uri="{FF2B5EF4-FFF2-40B4-BE49-F238E27FC236}">
              <a16:creationId xmlns:a16="http://schemas.microsoft.com/office/drawing/2014/main" id="{00000000-0008-0000-0200-0000C9020000}"/>
            </a:ext>
          </a:extLst>
        </xdr:cNvPr>
        <xdr:cNvSpPr/>
      </xdr:nvSpPr>
      <xdr:spPr>
        <a:xfrm>
          <a:off x="127000" y="83502501"/>
          <a:ext cx="661458" cy="584728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5</a:t>
          </a:r>
        </a:p>
      </xdr:txBody>
    </xdr:sp>
    <xdr:clientData/>
  </xdr:twoCellAnchor>
  <xdr:twoCellAnchor>
    <xdr:from>
      <xdr:col>1</xdr:col>
      <xdr:colOff>804334</xdr:colOff>
      <xdr:row>500</xdr:row>
      <xdr:rowOff>42333</xdr:rowOff>
    </xdr:from>
    <xdr:to>
      <xdr:col>5</xdr:col>
      <xdr:colOff>179918</xdr:colOff>
      <xdr:row>503</xdr:row>
      <xdr:rowOff>148166</xdr:rowOff>
    </xdr:to>
    <xdr:sp macro="" textlink="">
      <xdr:nvSpPr>
        <xdr:cNvPr id="714" name="Прямоугольник 713">
          <a:extLst>
            <a:ext uri="{FF2B5EF4-FFF2-40B4-BE49-F238E27FC236}">
              <a16:creationId xmlns:a16="http://schemas.microsoft.com/office/drawing/2014/main" id="{00000000-0008-0000-0200-0000CA020000}"/>
            </a:ext>
          </a:extLst>
        </xdr:cNvPr>
        <xdr:cNvSpPr/>
      </xdr:nvSpPr>
      <xdr:spPr>
        <a:xfrm>
          <a:off x="889001" y="83491916"/>
          <a:ext cx="3577167" cy="64558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отверстия от левого бокового края панели</a:t>
          </a:r>
        </a:p>
      </xdr:txBody>
    </xdr:sp>
    <xdr:clientData/>
  </xdr:twoCellAnchor>
  <xdr:twoCellAnchor>
    <xdr:from>
      <xdr:col>1</xdr:col>
      <xdr:colOff>63500</xdr:colOff>
      <xdr:row>504</xdr:row>
      <xdr:rowOff>158750</xdr:rowOff>
    </xdr:from>
    <xdr:to>
      <xdr:col>1</xdr:col>
      <xdr:colOff>724958</xdr:colOff>
      <xdr:row>508</xdr:row>
      <xdr:rowOff>23811</xdr:rowOff>
    </xdr:to>
    <xdr:sp macro="" textlink="">
      <xdr:nvSpPr>
        <xdr:cNvPr id="715" name="Овал 714">
          <a:extLst>
            <a:ext uri="{FF2B5EF4-FFF2-40B4-BE49-F238E27FC236}">
              <a16:creationId xmlns:a16="http://schemas.microsoft.com/office/drawing/2014/main" id="{00000000-0008-0000-0200-0000CB020000}"/>
            </a:ext>
          </a:extLst>
        </xdr:cNvPr>
        <xdr:cNvSpPr/>
      </xdr:nvSpPr>
      <xdr:spPr>
        <a:xfrm>
          <a:off x="148167" y="84328000"/>
          <a:ext cx="661458" cy="584728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6</a:t>
          </a:r>
        </a:p>
      </xdr:txBody>
    </xdr:sp>
    <xdr:clientData/>
  </xdr:twoCellAnchor>
  <xdr:twoCellAnchor>
    <xdr:from>
      <xdr:col>1</xdr:col>
      <xdr:colOff>793750</xdr:colOff>
      <xdr:row>504</xdr:row>
      <xdr:rowOff>127000</xdr:rowOff>
    </xdr:from>
    <xdr:to>
      <xdr:col>5</xdr:col>
      <xdr:colOff>169334</xdr:colOff>
      <xdr:row>508</xdr:row>
      <xdr:rowOff>55561</xdr:rowOff>
    </xdr:to>
    <xdr:sp macro="" textlink="">
      <xdr:nvSpPr>
        <xdr:cNvPr id="716" name="Прямоугольник 715">
          <a:extLst>
            <a:ext uri="{FF2B5EF4-FFF2-40B4-BE49-F238E27FC236}">
              <a16:creationId xmlns:a16="http://schemas.microsoft.com/office/drawing/2014/main" id="{00000000-0008-0000-0200-0000CC020000}"/>
            </a:ext>
          </a:extLst>
        </xdr:cNvPr>
        <xdr:cNvSpPr/>
      </xdr:nvSpPr>
      <xdr:spPr>
        <a:xfrm>
          <a:off x="878417" y="84296250"/>
          <a:ext cx="3577167" cy="648228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отверстия</a:t>
          </a:r>
        </a:p>
        <a:p>
          <a:pPr algn="ctr"/>
          <a:r>
            <a:rPr lang="ru-RU" sz="1100" b="1">
              <a:solidFill>
                <a:srgbClr val="1A1A18"/>
              </a:solidFill>
            </a:rPr>
            <a:t>от правого бокового края панели</a:t>
          </a:r>
        </a:p>
      </xdr:txBody>
    </xdr:sp>
    <xdr:clientData/>
  </xdr:twoCellAnchor>
  <xdr:twoCellAnchor>
    <xdr:from>
      <xdr:col>10</xdr:col>
      <xdr:colOff>539751</xdr:colOff>
      <xdr:row>581</xdr:row>
      <xdr:rowOff>42335</xdr:rowOff>
    </xdr:from>
    <xdr:to>
      <xdr:col>10</xdr:col>
      <xdr:colOff>539751</xdr:colOff>
      <xdr:row>590</xdr:row>
      <xdr:rowOff>64509</xdr:rowOff>
    </xdr:to>
    <xdr:cxnSp macro="">
      <xdr:nvCxnSpPr>
        <xdr:cNvPr id="717" name="Прямая соединительная линия 716">
          <a:extLst>
            <a:ext uri="{FF2B5EF4-FFF2-40B4-BE49-F238E27FC236}">
              <a16:creationId xmlns:a16="http://schemas.microsoft.com/office/drawing/2014/main" id="{00000000-0008-0000-0200-0000CD020000}"/>
            </a:ext>
          </a:extLst>
        </xdr:cNvPr>
        <xdr:cNvCxnSpPr/>
      </xdr:nvCxnSpPr>
      <xdr:spPr>
        <a:xfrm flipH="1">
          <a:off x="8392584" y="98065168"/>
          <a:ext cx="0" cy="1641424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31750</xdr:colOff>
      <xdr:row>581</xdr:row>
      <xdr:rowOff>42334</xdr:rowOff>
    </xdr:from>
    <xdr:to>
      <xdr:col>13</xdr:col>
      <xdr:colOff>31750</xdr:colOff>
      <xdr:row>594</xdr:row>
      <xdr:rowOff>13230</xdr:rowOff>
    </xdr:to>
    <xdr:cxnSp macro="">
      <xdr:nvCxnSpPr>
        <xdr:cNvPr id="718" name="Прямая соединительная линия 717">
          <a:extLst>
            <a:ext uri="{FF2B5EF4-FFF2-40B4-BE49-F238E27FC236}">
              <a16:creationId xmlns:a16="http://schemas.microsoft.com/office/drawing/2014/main" id="{00000000-0008-0000-0200-0000CE020000}"/>
            </a:ext>
          </a:extLst>
        </xdr:cNvPr>
        <xdr:cNvCxnSpPr/>
      </xdr:nvCxnSpPr>
      <xdr:spPr>
        <a:xfrm>
          <a:off x="9154583" y="98065167"/>
          <a:ext cx="0" cy="2309813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455084</xdr:colOff>
      <xdr:row>581</xdr:row>
      <xdr:rowOff>31750</xdr:rowOff>
    </xdr:from>
    <xdr:to>
      <xdr:col>22</xdr:col>
      <xdr:colOff>455084</xdr:colOff>
      <xdr:row>597</xdr:row>
      <xdr:rowOff>107345</xdr:rowOff>
    </xdr:to>
    <xdr:cxnSp macro="">
      <xdr:nvCxnSpPr>
        <xdr:cNvPr id="719" name="Прямая соединительная линия 718">
          <a:extLst>
            <a:ext uri="{FF2B5EF4-FFF2-40B4-BE49-F238E27FC236}">
              <a16:creationId xmlns:a16="http://schemas.microsoft.com/office/drawing/2014/main" id="{00000000-0008-0000-0200-0000CF020000}"/>
            </a:ext>
          </a:extLst>
        </xdr:cNvPr>
        <xdr:cNvCxnSpPr/>
      </xdr:nvCxnSpPr>
      <xdr:spPr>
        <a:xfrm flipH="1">
          <a:off x="12943417" y="98054583"/>
          <a:ext cx="0" cy="2954262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571500</xdr:colOff>
      <xdr:row>581</xdr:row>
      <xdr:rowOff>42334</xdr:rowOff>
    </xdr:from>
    <xdr:to>
      <xdr:col>23</xdr:col>
      <xdr:colOff>571500</xdr:colOff>
      <xdr:row>599</xdr:row>
      <xdr:rowOff>149794</xdr:rowOff>
    </xdr:to>
    <xdr:cxnSp macro="">
      <xdr:nvCxnSpPr>
        <xdr:cNvPr id="720" name="Прямая соединительная линия 719">
          <a:extLst>
            <a:ext uri="{FF2B5EF4-FFF2-40B4-BE49-F238E27FC236}">
              <a16:creationId xmlns:a16="http://schemas.microsoft.com/office/drawing/2014/main" id="{00000000-0008-0000-0200-0000D0020000}"/>
            </a:ext>
          </a:extLst>
        </xdr:cNvPr>
        <xdr:cNvCxnSpPr/>
      </xdr:nvCxnSpPr>
      <xdr:spPr>
        <a:xfrm flipH="1">
          <a:off x="13705417" y="98065167"/>
          <a:ext cx="0" cy="334596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222250</xdr:colOff>
      <xdr:row>549</xdr:row>
      <xdr:rowOff>31750</xdr:rowOff>
    </xdr:from>
    <xdr:to>
      <xdr:col>9</xdr:col>
      <xdr:colOff>232833</xdr:colOff>
      <xdr:row>587</xdr:row>
      <xdr:rowOff>169334</xdr:rowOff>
    </xdr:to>
    <xdr:cxnSp macro="">
      <xdr:nvCxnSpPr>
        <xdr:cNvPr id="721" name="Прямая соединительная линия 720">
          <a:extLst>
            <a:ext uri="{FF2B5EF4-FFF2-40B4-BE49-F238E27FC236}">
              <a16:creationId xmlns:a16="http://schemas.microsoft.com/office/drawing/2014/main" id="{00000000-0008-0000-0200-0000D1020000}"/>
            </a:ext>
          </a:extLst>
        </xdr:cNvPr>
        <xdr:cNvCxnSpPr/>
      </xdr:nvCxnSpPr>
      <xdr:spPr>
        <a:xfrm flipH="1">
          <a:off x="7493000" y="92297250"/>
          <a:ext cx="10583" cy="6974417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783167</xdr:colOff>
      <xdr:row>549</xdr:row>
      <xdr:rowOff>31750</xdr:rowOff>
    </xdr:from>
    <xdr:to>
      <xdr:col>9</xdr:col>
      <xdr:colOff>211668</xdr:colOff>
      <xdr:row>549</xdr:row>
      <xdr:rowOff>39688</xdr:rowOff>
    </xdr:to>
    <xdr:cxnSp macro="">
      <xdr:nvCxnSpPr>
        <xdr:cNvPr id="722" name="Прямая соединительная линия 721">
          <a:extLst>
            <a:ext uri="{FF2B5EF4-FFF2-40B4-BE49-F238E27FC236}">
              <a16:creationId xmlns:a16="http://schemas.microsoft.com/office/drawing/2014/main" id="{00000000-0008-0000-0200-0000D2020000}"/>
            </a:ext>
          </a:extLst>
        </xdr:cNvPr>
        <xdr:cNvCxnSpPr/>
      </xdr:nvCxnSpPr>
      <xdr:spPr>
        <a:xfrm flipV="1">
          <a:off x="7164917" y="92297250"/>
          <a:ext cx="317501" cy="7938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772583</xdr:colOff>
      <xdr:row>588</xdr:row>
      <xdr:rowOff>10584</xdr:rowOff>
    </xdr:from>
    <xdr:to>
      <xdr:col>9</xdr:col>
      <xdr:colOff>201084</xdr:colOff>
      <xdr:row>588</xdr:row>
      <xdr:rowOff>18522</xdr:rowOff>
    </xdr:to>
    <xdr:cxnSp macro="">
      <xdr:nvCxnSpPr>
        <xdr:cNvPr id="723" name="Прямая соединительная линия 722">
          <a:extLst>
            <a:ext uri="{FF2B5EF4-FFF2-40B4-BE49-F238E27FC236}">
              <a16:creationId xmlns:a16="http://schemas.microsoft.com/office/drawing/2014/main" id="{00000000-0008-0000-0200-0000D3020000}"/>
            </a:ext>
          </a:extLst>
        </xdr:cNvPr>
        <xdr:cNvCxnSpPr/>
      </xdr:nvCxnSpPr>
      <xdr:spPr>
        <a:xfrm flipV="1">
          <a:off x="7154333" y="99292834"/>
          <a:ext cx="317501" cy="7938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783169</xdr:colOff>
      <xdr:row>549</xdr:row>
      <xdr:rowOff>42334</xdr:rowOff>
    </xdr:from>
    <xdr:to>
      <xdr:col>8</xdr:col>
      <xdr:colOff>793752</xdr:colOff>
      <xdr:row>588</xdr:row>
      <xdr:rowOff>1</xdr:rowOff>
    </xdr:to>
    <xdr:cxnSp macro="">
      <xdr:nvCxnSpPr>
        <xdr:cNvPr id="724" name="Прямая соединительная линия 723">
          <a:extLst>
            <a:ext uri="{FF2B5EF4-FFF2-40B4-BE49-F238E27FC236}">
              <a16:creationId xmlns:a16="http://schemas.microsoft.com/office/drawing/2014/main" id="{00000000-0008-0000-0200-0000D4020000}"/>
            </a:ext>
          </a:extLst>
        </xdr:cNvPr>
        <xdr:cNvCxnSpPr/>
      </xdr:nvCxnSpPr>
      <xdr:spPr>
        <a:xfrm flipH="1">
          <a:off x="7164919" y="92307834"/>
          <a:ext cx="10583" cy="6974417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539750</xdr:colOff>
      <xdr:row>588</xdr:row>
      <xdr:rowOff>42333</xdr:rowOff>
    </xdr:from>
    <xdr:to>
      <xdr:col>9</xdr:col>
      <xdr:colOff>240616</xdr:colOff>
      <xdr:row>588</xdr:row>
      <xdr:rowOff>42333</xdr:rowOff>
    </xdr:to>
    <xdr:cxnSp macro="">
      <xdr:nvCxnSpPr>
        <xdr:cNvPr id="725" name="Прямая соединительная линия 724">
          <a:extLst>
            <a:ext uri="{FF2B5EF4-FFF2-40B4-BE49-F238E27FC236}">
              <a16:creationId xmlns:a16="http://schemas.microsoft.com/office/drawing/2014/main" id="{00000000-0008-0000-0200-0000D5020000}"/>
            </a:ext>
          </a:extLst>
        </xdr:cNvPr>
        <xdr:cNvCxnSpPr/>
      </xdr:nvCxnSpPr>
      <xdr:spPr>
        <a:xfrm flipV="1">
          <a:off x="4826000" y="99324583"/>
          <a:ext cx="2685366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328083</xdr:colOff>
      <xdr:row>579</xdr:row>
      <xdr:rowOff>63500</xdr:rowOff>
    </xdr:from>
    <xdr:to>
      <xdr:col>9</xdr:col>
      <xdr:colOff>198281</xdr:colOff>
      <xdr:row>579</xdr:row>
      <xdr:rowOff>63500</xdr:rowOff>
    </xdr:to>
    <xdr:cxnSp macro="">
      <xdr:nvCxnSpPr>
        <xdr:cNvPr id="726" name="Прямая соединительная линия 725">
          <a:extLst>
            <a:ext uri="{FF2B5EF4-FFF2-40B4-BE49-F238E27FC236}">
              <a16:creationId xmlns:a16="http://schemas.microsoft.com/office/drawing/2014/main" id="{00000000-0008-0000-0200-0000D6020000}"/>
            </a:ext>
          </a:extLst>
        </xdr:cNvPr>
        <xdr:cNvCxnSpPr/>
      </xdr:nvCxnSpPr>
      <xdr:spPr>
        <a:xfrm>
          <a:off x="6709833" y="97726500"/>
          <a:ext cx="759198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105833</xdr:colOff>
      <xdr:row>575</xdr:row>
      <xdr:rowOff>21168</xdr:rowOff>
    </xdr:from>
    <xdr:to>
      <xdr:col>9</xdr:col>
      <xdr:colOff>204632</xdr:colOff>
      <xdr:row>575</xdr:row>
      <xdr:rowOff>21168</xdr:rowOff>
    </xdr:to>
    <xdr:cxnSp macro="">
      <xdr:nvCxnSpPr>
        <xdr:cNvPr id="727" name="Прямая соединительная линия 726">
          <a:extLst>
            <a:ext uri="{FF2B5EF4-FFF2-40B4-BE49-F238E27FC236}">
              <a16:creationId xmlns:a16="http://schemas.microsoft.com/office/drawing/2014/main" id="{00000000-0008-0000-0200-0000D7020000}"/>
            </a:ext>
          </a:extLst>
        </xdr:cNvPr>
        <xdr:cNvCxnSpPr/>
      </xdr:nvCxnSpPr>
      <xdr:spPr>
        <a:xfrm>
          <a:off x="6106583" y="96964501"/>
          <a:ext cx="1368799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169333</xdr:colOff>
      <xdr:row>570</xdr:row>
      <xdr:rowOff>158750</xdr:rowOff>
    </xdr:from>
    <xdr:to>
      <xdr:col>9</xdr:col>
      <xdr:colOff>236383</xdr:colOff>
      <xdr:row>570</xdr:row>
      <xdr:rowOff>169332</xdr:rowOff>
    </xdr:to>
    <xdr:cxnSp macro="">
      <xdr:nvCxnSpPr>
        <xdr:cNvPr id="728" name="Прямая соединительная линия 727">
          <a:extLst>
            <a:ext uri="{FF2B5EF4-FFF2-40B4-BE49-F238E27FC236}">
              <a16:creationId xmlns:a16="http://schemas.microsoft.com/office/drawing/2014/main" id="{00000000-0008-0000-0200-0000D8020000}"/>
            </a:ext>
          </a:extLst>
        </xdr:cNvPr>
        <xdr:cNvCxnSpPr/>
      </xdr:nvCxnSpPr>
      <xdr:spPr>
        <a:xfrm>
          <a:off x="5492750" y="96202500"/>
          <a:ext cx="2014383" cy="10582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592667</xdr:colOff>
      <xdr:row>566</xdr:row>
      <xdr:rowOff>127001</xdr:rowOff>
    </xdr:from>
    <xdr:to>
      <xdr:col>9</xdr:col>
      <xdr:colOff>204633</xdr:colOff>
      <xdr:row>566</xdr:row>
      <xdr:rowOff>127001</xdr:rowOff>
    </xdr:to>
    <xdr:cxnSp macro="">
      <xdr:nvCxnSpPr>
        <xdr:cNvPr id="729" name="Прямая соединительная линия 728">
          <a:extLst>
            <a:ext uri="{FF2B5EF4-FFF2-40B4-BE49-F238E27FC236}">
              <a16:creationId xmlns:a16="http://schemas.microsoft.com/office/drawing/2014/main" id="{00000000-0008-0000-0200-0000D9020000}"/>
            </a:ext>
          </a:extLst>
        </xdr:cNvPr>
        <xdr:cNvCxnSpPr/>
      </xdr:nvCxnSpPr>
      <xdr:spPr>
        <a:xfrm flipV="1">
          <a:off x="4878917" y="95451084"/>
          <a:ext cx="2596466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412750</xdr:colOff>
      <xdr:row>578</xdr:row>
      <xdr:rowOff>158750</xdr:rowOff>
    </xdr:from>
    <xdr:to>
      <xdr:col>8</xdr:col>
      <xdr:colOff>412750</xdr:colOff>
      <xdr:row>588</xdr:row>
      <xdr:rowOff>148166</xdr:rowOff>
    </xdr:to>
    <xdr:cxnSp macro="">
      <xdr:nvCxnSpPr>
        <xdr:cNvPr id="730" name="Прямая соединительная линия 729">
          <a:extLst>
            <a:ext uri="{FF2B5EF4-FFF2-40B4-BE49-F238E27FC236}">
              <a16:creationId xmlns:a16="http://schemas.microsoft.com/office/drawing/2014/main" id="{00000000-0008-0000-0200-0000DA020000}"/>
            </a:ext>
          </a:extLst>
        </xdr:cNvPr>
        <xdr:cNvCxnSpPr/>
      </xdr:nvCxnSpPr>
      <xdr:spPr>
        <a:xfrm>
          <a:off x="6794500" y="97641833"/>
          <a:ext cx="0" cy="1788583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211666</xdr:colOff>
      <xdr:row>574</xdr:row>
      <xdr:rowOff>116416</xdr:rowOff>
    </xdr:from>
    <xdr:to>
      <xdr:col>7</xdr:col>
      <xdr:colOff>211667</xdr:colOff>
      <xdr:row>588</xdr:row>
      <xdr:rowOff>141786</xdr:rowOff>
    </xdr:to>
    <xdr:cxnSp macro="">
      <xdr:nvCxnSpPr>
        <xdr:cNvPr id="731" name="Прямая соединительная линия 730">
          <a:extLst>
            <a:ext uri="{FF2B5EF4-FFF2-40B4-BE49-F238E27FC236}">
              <a16:creationId xmlns:a16="http://schemas.microsoft.com/office/drawing/2014/main" id="{00000000-0008-0000-0200-0000DB020000}"/>
            </a:ext>
          </a:extLst>
        </xdr:cNvPr>
        <xdr:cNvCxnSpPr/>
      </xdr:nvCxnSpPr>
      <xdr:spPr>
        <a:xfrm>
          <a:off x="6212416" y="96879833"/>
          <a:ext cx="1" cy="2544203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285750</xdr:colOff>
      <xdr:row>570</xdr:row>
      <xdr:rowOff>42334</xdr:rowOff>
    </xdr:from>
    <xdr:to>
      <xdr:col>6</xdr:col>
      <xdr:colOff>296332</xdr:colOff>
      <xdr:row>588</xdr:row>
      <xdr:rowOff>152369</xdr:rowOff>
    </xdr:to>
    <xdr:cxnSp macro="">
      <xdr:nvCxnSpPr>
        <xdr:cNvPr id="732" name="Прямая соединительная линия 731">
          <a:extLst>
            <a:ext uri="{FF2B5EF4-FFF2-40B4-BE49-F238E27FC236}">
              <a16:creationId xmlns:a16="http://schemas.microsoft.com/office/drawing/2014/main" id="{00000000-0008-0000-0200-0000DC020000}"/>
            </a:ext>
          </a:extLst>
        </xdr:cNvPr>
        <xdr:cNvCxnSpPr/>
      </xdr:nvCxnSpPr>
      <xdr:spPr>
        <a:xfrm flipH="1">
          <a:off x="5609167" y="96086084"/>
          <a:ext cx="10582" cy="3348535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687916</xdr:colOff>
      <xdr:row>566</xdr:row>
      <xdr:rowOff>0</xdr:rowOff>
    </xdr:from>
    <xdr:to>
      <xdr:col>5</xdr:col>
      <xdr:colOff>687916</xdr:colOff>
      <xdr:row>588</xdr:row>
      <xdr:rowOff>152367</xdr:rowOff>
    </xdr:to>
    <xdr:cxnSp macro="">
      <xdr:nvCxnSpPr>
        <xdr:cNvPr id="733" name="Прямая соединительная линия 732">
          <a:extLst>
            <a:ext uri="{FF2B5EF4-FFF2-40B4-BE49-F238E27FC236}">
              <a16:creationId xmlns:a16="http://schemas.microsoft.com/office/drawing/2014/main" id="{00000000-0008-0000-0200-0000DD020000}"/>
            </a:ext>
          </a:extLst>
        </xdr:cNvPr>
        <xdr:cNvCxnSpPr/>
      </xdr:nvCxnSpPr>
      <xdr:spPr>
        <a:xfrm flipH="1">
          <a:off x="4974166" y="95324083"/>
          <a:ext cx="0" cy="4110534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179916</xdr:colOff>
      <xdr:row>589</xdr:row>
      <xdr:rowOff>137583</xdr:rowOff>
    </xdr:from>
    <xdr:to>
      <xdr:col>10</xdr:col>
      <xdr:colOff>643142</xdr:colOff>
      <xdr:row>589</xdr:row>
      <xdr:rowOff>138397</xdr:rowOff>
    </xdr:to>
    <xdr:cxnSp macro="">
      <xdr:nvCxnSpPr>
        <xdr:cNvPr id="734" name="Прямая соединительная линия 733">
          <a:extLst>
            <a:ext uri="{FF2B5EF4-FFF2-40B4-BE49-F238E27FC236}">
              <a16:creationId xmlns:a16="http://schemas.microsoft.com/office/drawing/2014/main" id="{00000000-0008-0000-0200-0000DE020000}"/>
            </a:ext>
          </a:extLst>
        </xdr:cNvPr>
        <xdr:cNvCxnSpPr/>
      </xdr:nvCxnSpPr>
      <xdr:spPr>
        <a:xfrm flipV="1">
          <a:off x="7450666" y="99599750"/>
          <a:ext cx="1045309" cy="814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254000</xdr:colOff>
      <xdr:row>588</xdr:row>
      <xdr:rowOff>42333</xdr:rowOff>
    </xdr:from>
    <xdr:to>
      <xdr:col>9</xdr:col>
      <xdr:colOff>254000</xdr:colOff>
      <xdr:row>599</xdr:row>
      <xdr:rowOff>97693</xdr:rowOff>
    </xdr:to>
    <xdr:cxnSp macro="">
      <xdr:nvCxnSpPr>
        <xdr:cNvPr id="735" name="Прямая соединительная линия 734">
          <a:extLst>
            <a:ext uri="{FF2B5EF4-FFF2-40B4-BE49-F238E27FC236}">
              <a16:creationId xmlns:a16="http://schemas.microsoft.com/office/drawing/2014/main" id="{00000000-0008-0000-0200-0000DF020000}"/>
            </a:ext>
          </a:extLst>
        </xdr:cNvPr>
        <xdr:cNvCxnSpPr/>
      </xdr:nvCxnSpPr>
      <xdr:spPr>
        <a:xfrm>
          <a:off x="7524750" y="99324583"/>
          <a:ext cx="0" cy="2034443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179917</xdr:colOff>
      <xdr:row>593</xdr:row>
      <xdr:rowOff>127000</xdr:rowOff>
    </xdr:from>
    <xdr:to>
      <xdr:col>13</xdr:col>
      <xdr:colOff>122118</xdr:colOff>
      <xdr:row>593</xdr:row>
      <xdr:rowOff>127000</xdr:rowOff>
    </xdr:to>
    <xdr:cxnSp macro="">
      <xdr:nvCxnSpPr>
        <xdr:cNvPr id="736" name="Прямая соединительная линия 735">
          <a:extLst>
            <a:ext uri="{FF2B5EF4-FFF2-40B4-BE49-F238E27FC236}">
              <a16:creationId xmlns:a16="http://schemas.microsoft.com/office/drawing/2014/main" id="{00000000-0008-0000-0200-0000E0020000}"/>
            </a:ext>
          </a:extLst>
        </xdr:cNvPr>
        <xdr:cNvCxnSpPr/>
      </xdr:nvCxnSpPr>
      <xdr:spPr>
        <a:xfrm>
          <a:off x="7450667" y="100308833"/>
          <a:ext cx="1794284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158749</xdr:colOff>
      <xdr:row>597</xdr:row>
      <xdr:rowOff>10583</xdr:rowOff>
    </xdr:from>
    <xdr:to>
      <xdr:col>22</xdr:col>
      <xdr:colOff>556848</xdr:colOff>
      <xdr:row>597</xdr:row>
      <xdr:rowOff>10583</xdr:rowOff>
    </xdr:to>
    <xdr:cxnSp macro="">
      <xdr:nvCxnSpPr>
        <xdr:cNvPr id="737" name="Прямая соединительная линия 736">
          <a:extLst>
            <a:ext uri="{FF2B5EF4-FFF2-40B4-BE49-F238E27FC236}">
              <a16:creationId xmlns:a16="http://schemas.microsoft.com/office/drawing/2014/main" id="{00000000-0008-0000-0200-0000E1020000}"/>
            </a:ext>
          </a:extLst>
        </xdr:cNvPr>
        <xdr:cNvCxnSpPr/>
      </xdr:nvCxnSpPr>
      <xdr:spPr>
        <a:xfrm>
          <a:off x="7429499" y="100912083"/>
          <a:ext cx="5615682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169333</xdr:colOff>
      <xdr:row>599</xdr:row>
      <xdr:rowOff>52918</xdr:rowOff>
    </xdr:from>
    <xdr:to>
      <xdr:col>24</xdr:col>
      <xdr:colOff>5704</xdr:colOff>
      <xdr:row>599</xdr:row>
      <xdr:rowOff>52918</xdr:rowOff>
    </xdr:to>
    <xdr:cxnSp macro="">
      <xdr:nvCxnSpPr>
        <xdr:cNvPr id="738" name="Прямая соединительная линия 737">
          <a:extLst>
            <a:ext uri="{FF2B5EF4-FFF2-40B4-BE49-F238E27FC236}">
              <a16:creationId xmlns:a16="http://schemas.microsoft.com/office/drawing/2014/main" id="{00000000-0008-0000-0200-0000E2020000}"/>
            </a:ext>
          </a:extLst>
        </xdr:cNvPr>
        <xdr:cNvCxnSpPr/>
      </xdr:nvCxnSpPr>
      <xdr:spPr>
        <a:xfrm flipV="1">
          <a:off x="7440083" y="101314251"/>
          <a:ext cx="6345121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508000</xdr:colOff>
      <xdr:row>598</xdr:row>
      <xdr:rowOff>176696</xdr:rowOff>
    </xdr:from>
    <xdr:to>
      <xdr:col>24</xdr:col>
      <xdr:colOff>4952</xdr:colOff>
      <xdr:row>599</xdr:row>
      <xdr:rowOff>115712</xdr:rowOff>
    </xdr:to>
    <xdr:cxnSp macro="">
      <xdr:nvCxnSpPr>
        <xdr:cNvPr id="676" name="Прямая соединительная линия 675">
          <a:extLst>
            <a:ext uri="{FF2B5EF4-FFF2-40B4-BE49-F238E27FC236}">
              <a16:creationId xmlns:a16="http://schemas.microsoft.com/office/drawing/2014/main" id="{00000000-0008-0000-0200-0000A4020000}"/>
            </a:ext>
          </a:extLst>
        </xdr:cNvPr>
        <xdr:cNvCxnSpPr/>
      </xdr:nvCxnSpPr>
      <xdr:spPr>
        <a:xfrm flipH="1" flipV="1">
          <a:off x="13671826" y="102461392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386523</xdr:colOff>
      <xdr:row>596</xdr:row>
      <xdr:rowOff>138043</xdr:rowOff>
    </xdr:from>
    <xdr:to>
      <xdr:col>22</xdr:col>
      <xdr:colOff>523997</xdr:colOff>
      <xdr:row>597</xdr:row>
      <xdr:rowOff>77059</xdr:rowOff>
    </xdr:to>
    <xdr:cxnSp macro="">
      <xdr:nvCxnSpPr>
        <xdr:cNvPr id="678" name="Прямая соединительная линия 677">
          <a:extLst>
            <a:ext uri="{FF2B5EF4-FFF2-40B4-BE49-F238E27FC236}">
              <a16:creationId xmlns:a16="http://schemas.microsoft.com/office/drawing/2014/main" id="{00000000-0008-0000-0200-0000A6020000}"/>
            </a:ext>
          </a:extLst>
        </xdr:cNvPr>
        <xdr:cNvCxnSpPr/>
      </xdr:nvCxnSpPr>
      <xdr:spPr>
        <a:xfrm flipH="1" flipV="1">
          <a:off x="12909827" y="102058304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193261</xdr:colOff>
      <xdr:row>598</xdr:row>
      <xdr:rowOff>176695</xdr:rowOff>
    </xdr:from>
    <xdr:to>
      <xdr:col>9</xdr:col>
      <xdr:colOff>330735</xdr:colOff>
      <xdr:row>599</xdr:row>
      <xdr:rowOff>115711</xdr:rowOff>
    </xdr:to>
    <xdr:cxnSp macro="">
      <xdr:nvCxnSpPr>
        <xdr:cNvPr id="739" name="Прямая соединительная линия 738">
          <a:extLst>
            <a:ext uri="{FF2B5EF4-FFF2-40B4-BE49-F238E27FC236}">
              <a16:creationId xmlns:a16="http://schemas.microsoft.com/office/drawing/2014/main" id="{00000000-0008-0000-0200-0000E3020000}"/>
            </a:ext>
          </a:extLst>
        </xdr:cNvPr>
        <xdr:cNvCxnSpPr/>
      </xdr:nvCxnSpPr>
      <xdr:spPr>
        <a:xfrm flipH="1" flipV="1">
          <a:off x="7454348" y="102461391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193260</xdr:colOff>
      <xdr:row>596</xdr:row>
      <xdr:rowOff>138043</xdr:rowOff>
    </xdr:from>
    <xdr:to>
      <xdr:col>9</xdr:col>
      <xdr:colOff>330734</xdr:colOff>
      <xdr:row>597</xdr:row>
      <xdr:rowOff>77059</xdr:rowOff>
    </xdr:to>
    <xdr:cxnSp macro="">
      <xdr:nvCxnSpPr>
        <xdr:cNvPr id="740" name="Прямая соединительная линия 739">
          <a:extLst>
            <a:ext uri="{FF2B5EF4-FFF2-40B4-BE49-F238E27FC236}">
              <a16:creationId xmlns:a16="http://schemas.microsoft.com/office/drawing/2014/main" id="{00000000-0008-0000-0200-0000E4020000}"/>
            </a:ext>
          </a:extLst>
        </xdr:cNvPr>
        <xdr:cNvCxnSpPr/>
      </xdr:nvCxnSpPr>
      <xdr:spPr>
        <a:xfrm flipH="1" flipV="1">
          <a:off x="7454347" y="102058304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331304</xdr:colOff>
      <xdr:row>593</xdr:row>
      <xdr:rowOff>60739</xdr:rowOff>
    </xdr:from>
    <xdr:to>
      <xdr:col>13</xdr:col>
      <xdr:colOff>104344</xdr:colOff>
      <xdr:row>593</xdr:row>
      <xdr:rowOff>181972</xdr:rowOff>
    </xdr:to>
    <xdr:cxnSp macro="">
      <xdr:nvCxnSpPr>
        <xdr:cNvPr id="741" name="Прямая соединительная линия 740">
          <a:extLst>
            <a:ext uri="{FF2B5EF4-FFF2-40B4-BE49-F238E27FC236}">
              <a16:creationId xmlns:a16="http://schemas.microsoft.com/office/drawing/2014/main" id="{00000000-0008-0000-0200-0000E5020000}"/>
            </a:ext>
          </a:extLst>
        </xdr:cNvPr>
        <xdr:cNvCxnSpPr/>
      </xdr:nvCxnSpPr>
      <xdr:spPr>
        <a:xfrm flipH="1" flipV="1">
          <a:off x="9083261" y="101434348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193261</xdr:colOff>
      <xdr:row>593</xdr:row>
      <xdr:rowOff>66261</xdr:rowOff>
    </xdr:from>
    <xdr:to>
      <xdr:col>9</xdr:col>
      <xdr:colOff>330735</xdr:colOff>
      <xdr:row>594</xdr:row>
      <xdr:rowOff>5277</xdr:rowOff>
    </xdr:to>
    <xdr:cxnSp macro="">
      <xdr:nvCxnSpPr>
        <xdr:cNvPr id="742" name="Прямая соединительная линия 741">
          <a:extLst>
            <a:ext uri="{FF2B5EF4-FFF2-40B4-BE49-F238E27FC236}">
              <a16:creationId xmlns:a16="http://schemas.microsoft.com/office/drawing/2014/main" id="{00000000-0008-0000-0200-0000E6020000}"/>
            </a:ext>
          </a:extLst>
        </xdr:cNvPr>
        <xdr:cNvCxnSpPr/>
      </xdr:nvCxnSpPr>
      <xdr:spPr>
        <a:xfrm flipH="1" flipV="1">
          <a:off x="7454348" y="101439870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198783</xdr:colOff>
      <xdr:row>589</xdr:row>
      <xdr:rowOff>77304</xdr:rowOff>
    </xdr:from>
    <xdr:to>
      <xdr:col>9</xdr:col>
      <xdr:colOff>336257</xdr:colOff>
      <xdr:row>590</xdr:row>
      <xdr:rowOff>16319</xdr:rowOff>
    </xdr:to>
    <xdr:cxnSp macro="">
      <xdr:nvCxnSpPr>
        <xdr:cNvPr id="743" name="Прямая соединительная линия 742">
          <a:extLst>
            <a:ext uri="{FF2B5EF4-FFF2-40B4-BE49-F238E27FC236}">
              <a16:creationId xmlns:a16="http://schemas.microsoft.com/office/drawing/2014/main" id="{00000000-0008-0000-0200-0000E7020000}"/>
            </a:ext>
          </a:extLst>
        </xdr:cNvPr>
        <xdr:cNvCxnSpPr/>
      </xdr:nvCxnSpPr>
      <xdr:spPr>
        <a:xfrm flipH="1" flipV="1">
          <a:off x="7459870" y="100722043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480391</xdr:colOff>
      <xdr:row>589</xdr:row>
      <xdr:rowOff>77304</xdr:rowOff>
    </xdr:from>
    <xdr:to>
      <xdr:col>10</xdr:col>
      <xdr:colOff>617865</xdr:colOff>
      <xdr:row>590</xdr:row>
      <xdr:rowOff>16319</xdr:rowOff>
    </xdr:to>
    <xdr:cxnSp macro="">
      <xdr:nvCxnSpPr>
        <xdr:cNvPr id="744" name="Прямая соединительная линия 743">
          <a:extLst>
            <a:ext uri="{FF2B5EF4-FFF2-40B4-BE49-F238E27FC236}">
              <a16:creationId xmlns:a16="http://schemas.microsoft.com/office/drawing/2014/main" id="{00000000-0008-0000-0200-0000E8020000}"/>
            </a:ext>
          </a:extLst>
        </xdr:cNvPr>
        <xdr:cNvCxnSpPr/>
      </xdr:nvCxnSpPr>
      <xdr:spPr>
        <a:xfrm flipH="1" flipV="1">
          <a:off x="8321261" y="100722043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347870</xdr:colOff>
      <xdr:row>587</xdr:row>
      <xdr:rowOff>160131</xdr:rowOff>
    </xdr:from>
    <xdr:to>
      <xdr:col>8</xdr:col>
      <xdr:colOff>485344</xdr:colOff>
      <xdr:row>588</xdr:row>
      <xdr:rowOff>99146</xdr:rowOff>
    </xdr:to>
    <xdr:cxnSp macro="">
      <xdr:nvCxnSpPr>
        <xdr:cNvPr id="745" name="Прямая соединительная линия 744">
          <a:extLst>
            <a:ext uri="{FF2B5EF4-FFF2-40B4-BE49-F238E27FC236}">
              <a16:creationId xmlns:a16="http://schemas.microsoft.com/office/drawing/2014/main" id="{00000000-0008-0000-0200-0000E9020000}"/>
            </a:ext>
          </a:extLst>
        </xdr:cNvPr>
        <xdr:cNvCxnSpPr/>
      </xdr:nvCxnSpPr>
      <xdr:spPr>
        <a:xfrm flipH="1" flipV="1">
          <a:off x="6719957" y="100440435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143566</xdr:colOff>
      <xdr:row>587</xdr:row>
      <xdr:rowOff>171175</xdr:rowOff>
    </xdr:from>
    <xdr:to>
      <xdr:col>7</xdr:col>
      <xdr:colOff>281040</xdr:colOff>
      <xdr:row>588</xdr:row>
      <xdr:rowOff>110190</xdr:rowOff>
    </xdr:to>
    <xdr:cxnSp macro="">
      <xdr:nvCxnSpPr>
        <xdr:cNvPr id="746" name="Прямая соединительная линия 745">
          <a:extLst>
            <a:ext uri="{FF2B5EF4-FFF2-40B4-BE49-F238E27FC236}">
              <a16:creationId xmlns:a16="http://schemas.microsoft.com/office/drawing/2014/main" id="{00000000-0008-0000-0200-0000EA020000}"/>
            </a:ext>
          </a:extLst>
        </xdr:cNvPr>
        <xdr:cNvCxnSpPr/>
      </xdr:nvCxnSpPr>
      <xdr:spPr>
        <a:xfrm flipH="1" flipV="1">
          <a:off x="6134653" y="100451479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220870</xdr:colOff>
      <xdr:row>587</xdr:row>
      <xdr:rowOff>160131</xdr:rowOff>
    </xdr:from>
    <xdr:to>
      <xdr:col>6</xdr:col>
      <xdr:colOff>358344</xdr:colOff>
      <xdr:row>588</xdr:row>
      <xdr:rowOff>99146</xdr:rowOff>
    </xdr:to>
    <xdr:cxnSp macro="">
      <xdr:nvCxnSpPr>
        <xdr:cNvPr id="747" name="Прямая соединительная линия 746">
          <a:extLst>
            <a:ext uri="{FF2B5EF4-FFF2-40B4-BE49-F238E27FC236}">
              <a16:creationId xmlns:a16="http://schemas.microsoft.com/office/drawing/2014/main" id="{00000000-0008-0000-0200-0000EB020000}"/>
            </a:ext>
          </a:extLst>
        </xdr:cNvPr>
        <xdr:cNvCxnSpPr/>
      </xdr:nvCxnSpPr>
      <xdr:spPr>
        <a:xfrm flipH="1" flipV="1">
          <a:off x="5538305" y="100440435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623957</xdr:colOff>
      <xdr:row>587</xdr:row>
      <xdr:rowOff>160130</xdr:rowOff>
    </xdr:from>
    <xdr:to>
      <xdr:col>5</xdr:col>
      <xdr:colOff>761431</xdr:colOff>
      <xdr:row>588</xdr:row>
      <xdr:rowOff>99145</xdr:rowOff>
    </xdr:to>
    <xdr:cxnSp macro="">
      <xdr:nvCxnSpPr>
        <xdr:cNvPr id="748" name="Прямая соединительная линия 747">
          <a:extLst>
            <a:ext uri="{FF2B5EF4-FFF2-40B4-BE49-F238E27FC236}">
              <a16:creationId xmlns:a16="http://schemas.microsoft.com/office/drawing/2014/main" id="{00000000-0008-0000-0200-0000EC020000}"/>
            </a:ext>
          </a:extLst>
        </xdr:cNvPr>
        <xdr:cNvCxnSpPr/>
      </xdr:nvCxnSpPr>
      <xdr:spPr>
        <a:xfrm flipH="1" flipV="1">
          <a:off x="4908827" y="100440434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342348</xdr:colOff>
      <xdr:row>579</xdr:row>
      <xdr:rowOff>0</xdr:rowOff>
    </xdr:from>
    <xdr:to>
      <xdr:col>8</xdr:col>
      <xdr:colOff>479822</xdr:colOff>
      <xdr:row>579</xdr:row>
      <xdr:rowOff>121233</xdr:rowOff>
    </xdr:to>
    <xdr:cxnSp macro="">
      <xdr:nvCxnSpPr>
        <xdr:cNvPr id="749" name="Прямая соединительная линия 748">
          <a:extLst>
            <a:ext uri="{FF2B5EF4-FFF2-40B4-BE49-F238E27FC236}">
              <a16:creationId xmlns:a16="http://schemas.microsoft.com/office/drawing/2014/main" id="{00000000-0008-0000-0200-0000ED020000}"/>
            </a:ext>
          </a:extLst>
        </xdr:cNvPr>
        <xdr:cNvCxnSpPr/>
      </xdr:nvCxnSpPr>
      <xdr:spPr>
        <a:xfrm flipH="1" flipV="1">
          <a:off x="6714435" y="98822565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143565</xdr:colOff>
      <xdr:row>574</xdr:row>
      <xdr:rowOff>143565</xdr:rowOff>
    </xdr:from>
    <xdr:to>
      <xdr:col>7</xdr:col>
      <xdr:colOff>281039</xdr:colOff>
      <xdr:row>575</xdr:row>
      <xdr:rowOff>82580</xdr:rowOff>
    </xdr:to>
    <xdr:cxnSp macro="">
      <xdr:nvCxnSpPr>
        <xdr:cNvPr id="750" name="Прямая соединительная линия 749">
          <a:extLst>
            <a:ext uri="{FF2B5EF4-FFF2-40B4-BE49-F238E27FC236}">
              <a16:creationId xmlns:a16="http://schemas.microsoft.com/office/drawing/2014/main" id="{00000000-0008-0000-0200-0000EE020000}"/>
            </a:ext>
          </a:extLst>
        </xdr:cNvPr>
        <xdr:cNvCxnSpPr/>
      </xdr:nvCxnSpPr>
      <xdr:spPr>
        <a:xfrm flipH="1" flipV="1">
          <a:off x="6134652" y="98055043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237435</xdr:colOff>
      <xdr:row>570</xdr:row>
      <xdr:rowOff>93869</xdr:rowOff>
    </xdr:from>
    <xdr:to>
      <xdr:col>6</xdr:col>
      <xdr:colOff>374909</xdr:colOff>
      <xdr:row>571</xdr:row>
      <xdr:rowOff>32885</xdr:rowOff>
    </xdr:to>
    <xdr:cxnSp macro="">
      <xdr:nvCxnSpPr>
        <xdr:cNvPr id="751" name="Прямая соединительная линия 750">
          <a:extLst>
            <a:ext uri="{FF2B5EF4-FFF2-40B4-BE49-F238E27FC236}">
              <a16:creationId xmlns:a16="http://schemas.microsoft.com/office/drawing/2014/main" id="{00000000-0008-0000-0200-0000EF020000}"/>
            </a:ext>
          </a:extLst>
        </xdr:cNvPr>
        <xdr:cNvCxnSpPr/>
      </xdr:nvCxnSpPr>
      <xdr:spPr>
        <a:xfrm flipH="1" flipV="1">
          <a:off x="5554870" y="97276478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623956</xdr:colOff>
      <xdr:row>566</xdr:row>
      <xdr:rowOff>60739</xdr:rowOff>
    </xdr:from>
    <xdr:to>
      <xdr:col>5</xdr:col>
      <xdr:colOff>761430</xdr:colOff>
      <xdr:row>566</xdr:row>
      <xdr:rowOff>181972</xdr:rowOff>
    </xdr:to>
    <xdr:cxnSp macro="">
      <xdr:nvCxnSpPr>
        <xdr:cNvPr id="752" name="Прямая соединительная линия 751">
          <a:extLst>
            <a:ext uri="{FF2B5EF4-FFF2-40B4-BE49-F238E27FC236}">
              <a16:creationId xmlns:a16="http://schemas.microsoft.com/office/drawing/2014/main" id="{00000000-0008-0000-0200-0000F0020000}"/>
            </a:ext>
          </a:extLst>
        </xdr:cNvPr>
        <xdr:cNvCxnSpPr/>
      </xdr:nvCxnSpPr>
      <xdr:spPr>
        <a:xfrm flipH="1" flipV="1">
          <a:off x="4908826" y="96514478"/>
          <a:ext cx="137474" cy="121233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444500</xdr:colOff>
      <xdr:row>590</xdr:row>
      <xdr:rowOff>10583</xdr:rowOff>
    </xdr:from>
    <xdr:to>
      <xdr:col>10</xdr:col>
      <xdr:colOff>342482</xdr:colOff>
      <xdr:row>592</xdr:row>
      <xdr:rowOff>96039</xdr:rowOff>
    </xdr:to>
    <xdr:sp macro="" textlink="">
      <xdr:nvSpPr>
        <xdr:cNvPr id="753" name="Овал 752">
          <a:extLst>
            <a:ext uri="{FF2B5EF4-FFF2-40B4-BE49-F238E27FC236}">
              <a16:creationId xmlns:a16="http://schemas.microsoft.com/office/drawing/2014/main" id="{00000000-0008-0000-0200-0000F1020000}"/>
            </a:ext>
          </a:extLst>
        </xdr:cNvPr>
        <xdr:cNvSpPr/>
      </xdr:nvSpPr>
      <xdr:spPr>
        <a:xfrm>
          <a:off x="7715250" y="99652666"/>
          <a:ext cx="480065" cy="445290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7</a:t>
          </a:r>
        </a:p>
      </xdr:txBody>
    </xdr:sp>
    <xdr:clientData/>
  </xdr:twoCellAnchor>
  <xdr:twoCellAnchor>
    <xdr:from>
      <xdr:col>10</xdr:col>
      <xdr:colOff>232833</xdr:colOff>
      <xdr:row>594</xdr:row>
      <xdr:rowOff>1</xdr:rowOff>
    </xdr:from>
    <xdr:to>
      <xdr:col>11</xdr:col>
      <xdr:colOff>41613</xdr:colOff>
      <xdr:row>596</xdr:row>
      <xdr:rowOff>80646</xdr:rowOff>
    </xdr:to>
    <xdr:sp macro="" textlink="">
      <xdr:nvSpPr>
        <xdr:cNvPr id="754" name="Овал 753">
          <a:extLst>
            <a:ext uri="{FF2B5EF4-FFF2-40B4-BE49-F238E27FC236}">
              <a16:creationId xmlns:a16="http://schemas.microsoft.com/office/drawing/2014/main" id="{00000000-0008-0000-0200-0000F2020000}"/>
            </a:ext>
          </a:extLst>
        </xdr:cNvPr>
        <xdr:cNvSpPr/>
      </xdr:nvSpPr>
      <xdr:spPr>
        <a:xfrm>
          <a:off x="8085666" y="100361751"/>
          <a:ext cx="486114" cy="4404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8</a:t>
          </a:r>
        </a:p>
      </xdr:txBody>
    </xdr:sp>
    <xdr:clientData/>
  </xdr:twoCellAnchor>
  <xdr:twoCellAnchor>
    <xdr:from>
      <xdr:col>15</xdr:col>
      <xdr:colOff>52917</xdr:colOff>
      <xdr:row>594</xdr:row>
      <xdr:rowOff>42333</xdr:rowOff>
    </xdr:from>
    <xdr:to>
      <xdr:col>16</xdr:col>
      <xdr:colOff>172142</xdr:colOff>
      <xdr:row>596</xdr:row>
      <xdr:rowOff>122978</xdr:rowOff>
    </xdr:to>
    <xdr:sp macro="" textlink="">
      <xdr:nvSpPr>
        <xdr:cNvPr id="755" name="Овал 754">
          <a:extLst>
            <a:ext uri="{FF2B5EF4-FFF2-40B4-BE49-F238E27FC236}">
              <a16:creationId xmlns:a16="http://schemas.microsoft.com/office/drawing/2014/main" id="{00000000-0008-0000-0200-0000F3020000}"/>
            </a:ext>
          </a:extLst>
        </xdr:cNvPr>
        <xdr:cNvSpPr/>
      </xdr:nvSpPr>
      <xdr:spPr>
        <a:xfrm>
          <a:off x="9895417" y="100404083"/>
          <a:ext cx="479058" cy="4404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9</a:t>
          </a:r>
        </a:p>
      </xdr:txBody>
    </xdr:sp>
    <xdr:clientData/>
  </xdr:twoCellAnchor>
  <xdr:twoCellAnchor>
    <xdr:from>
      <xdr:col>16</xdr:col>
      <xdr:colOff>84667</xdr:colOff>
      <xdr:row>599</xdr:row>
      <xdr:rowOff>105833</xdr:rowOff>
    </xdr:from>
    <xdr:to>
      <xdr:col>17</xdr:col>
      <xdr:colOff>206008</xdr:colOff>
      <xdr:row>602</xdr:row>
      <xdr:rowOff>4974</xdr:rowOff>
    </xdr:to>
    <xdr:sp macro="" textlink="">
      <xdr:nvSpPr>
        <xdr:cNvPr id="756" name="Овал 755">
          <a:extLst>
            <a:ext uri="{FF2B5EF4-FFF2-40B4-BE49-F238E27FC236}">
              <a16:creationId xmlns:a16="http://schemas.microsoft.com/office/drawing/2014/main" id="{00000000-0008-0000-0200-0000F4020000}"/>
            </a:ext>
          </a:extLst>
        </xdr:cNvPr>
        <xdr:cNvSpPr/>
      </xdr:nvSpPr>
      <xdr:spPr>
        <a:xfrm>
          <a:off x="10287000" y="101367166"/>
          <a:ext cx="481175" cy="438891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10</a:t>
          </a:r>
        </a:p>
      </xdr:txBody>
    </xdr:sp>
    <xdr:clientData/>
  </xdr:twoCellAnchor>
  <xdr:twoCellAnchor>
    <xdr:from>
      <xdr:col>7</xdr:col>
      <xdr:colOff>264583</xdr:colOff>
      <xdr:row>582</xdr:row>
      <xdr:rowOff>95252</xdr:rowOff>
    </xdr:from>
    <xdr:to>
      <xdr:col>8</xdr:col>
      <xdr:colOff>367050</xdr:colOff>
      <xdr:row>584</xdr:row>
      <xdr:rowOff>179198</xdr:rowOff>
    </xdr:to>
    <xdr:sp macro="" textlink="">
      <xdr:nvSpPr>
        <xdr:cNvPr id="757" name="Овал 756">
          <a:extLst>
            <a:ext uri="{FF2B5EF4-FFF2-40B4-BE49-F238E27FC236}">
              <a16:creationId xmlns:a16="http://schemas.microsoft.com/office/drawing/2014/main" id="{00000000-0008-0000-0200-0000F5020000}"/>
            </a:ext>
          </a:extLst>
        </xdr:cNvPr>
        <xdr:cNvSpPr/>
      </xdr:nvSpPr>
      <xdr:spPr>
        <a:xfrm>
          <a:off x="6265333" y="98298002"/>
          <a:ext cx="483467" cy="443779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</a:t>
          </a:r>
        </a:p>
      </xdr:txBody>
    </xdr:sp>
    <xdr:clientData/>
  </xdr:twoCellAnchor>
  <xdr:twoCellAnchor>
    <xdr:from>
      <xdr:col>6</xdr:col>
      <xdr:colOff>338667</xdr:colOff>
      <xdr:row>579</xdr:row>
      <xdr:rowOff>137583</xdr:rowOff>
    </xdr:from>
    <xdr:to>
      <xdr:col>7</xdr:col>
      <xdr:colOff>141097</xdr:colOff>
      <xdr:row>582</xdr:row>
      <xdr:rowOff>41611</xdr:rowOff>
    </xdr:to>
    <xdr:sp macro="" textlink="">
      <xdr:nvSpPr>
        <xdr:cNvPr id="759" name="Овал 758">
          <a:extLst>
            <a:ext uri="{FF2B5EF4-FFF2-40B4-BE49-F238E27FC236}">
              <a16:creationId xmlns:a16="http://schemas.microsoft.com/office/drawing/2014/main" id="{00000000-0008-0000-0200-0000F7020000}"/>
            </a:ext>
          </a:extLst>
        </xdr:cNvPr>
        <xdr:cNvSpPr/>
      </xdr:nvSpPr>
      <xdr:spPr>
        <a:xfrm>
          <a:off x="5662084" y="97800583"/>
          <a:ext cx="47976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2</a:t>
          </a:r>
        </a:p>
      </xdr:txBody>
    </xdr:sp>
    <xdr:clientData/>
  </xdr:twoCellAnchor>
  <xdr:twoCellAnchor>
    <xdr:from>
      <xdr:col>5</xdr:col>
      <xdr:colOff>751416</xdr:colOff>
      <xdr:row>577</xdr:row>
      <xdr:rowOff>0</xdr:rowOff>
    </xdr:from>
    <xdr:to>
      <xdr:col>6</xdr:col>
      <xdr:colOff>194012</xdr:colOff>
      <xdr:row>579</xdr:row>
      <xdr:rowOff>83945</xdr:rowOff>
    </xdr:to>
    <xdr:sp macro="" textlink="">
      <xdr:nvSpPr>
        <xdr:cNvPr id="760" name="Овал 759">
          <a:extLst>
            <a:ext uri="{FF2B5EF4-FFF2-40B4-BE49-F238E27FC236}">
              <a16:creationId xmlns:a16="http://schemas.microsoft.com/office/drawing/2014/main" id="{00000000-0008-0000-0200-0000F8020000}"/>
            </a:ext>
          </a:extLst>
        </xdr:cNvPr>
        <xdr:cNvSpPr/>
      </xdr:nvSpPr>
      <xdr:spPr>
        <a:xfrm>
          <a:off x="5037666" y="97303167"/>
          <a:ext cx="47976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3</a:t>
          </a:r>
        </a:p>
      </xdr:txBody>
    </xdr:sp>
    <xdr:clientData/>
  </xdr:twoCellAnchor>
  <xdr:twoCellAnchor>
    <xdr:from>
      <xdr:col>5</xdr:col>
      <xdr:colOff>116417</xdr:colOff>
      <xdr:row>574</xdr:row>
      <xdr:rowOff>126999</xdr:rowOff>
    </xdr:from>
    <xdr:to>
      <xdr:col>5</xdr:col>
      <xdr:colOff>596180</xdr:colOff>
      <xdr:row>577</xdr:row>
      <xdr:rowOff>31027</xdr:rowOff>
    </xdr:to>
    <xdr:sp macro="" textlink="">
      <xdr:nvSpPr>
        <xdr:cNvPr id="761" name="Овал 760">
          <a:extLst>
            <a:ext uri="{FF2B5EF4-FFF2-40B4-BE49-F238E27FC236}">
              <a16:creationId xmlns:a16="http://schemas.microsoft.com/office/drawing/2014/main" id="{00000000-0008-0000-0200-0000F9020000}"/>
            </a:ext>
          </a:extLst>
        </xdr:cNvPr>
        <xdr:cNvSpPr/>
      </xdr:nvSpPr>
      <xdr:spPr>
        <a:xfrm>
          <a:off x="4402667" y="96890416"/>
          <a:ext cx="47976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4</a:t>
          </a:r>
        </a:p>
      </xdr:txBody>
    </xdr:sp>
    <xdr:clientData/>
  </xdr:twoCellAnchor>
  <xdr:twoCellAnchor>
    <xdr:from>
      <xdr:col>1</xdr:col>
      <xdr:colOff>52916</xdr:colOff>
      <xdr:row>545</xdr:row>
      <xdr:rowOff>84667</xdr:rowOff>
    </xdr:from>
    <xdr:to>
      <xdr:col>1</xdr:col>
      <xdr:colOff>714374</xdr:colOff>
      <xdr:row>548</xdr:row>
      <xdr:rowOff>129645</xdr:rowOff>
    </xdr:to>
    <xdr:sp macro="" textlink="">
      <xdr:nvSpPr>
        <xdr:cNvPr id="762" name="Овал 761">
          <a:extLst>
            <a:ext uri="{FF2B5EF4-FFF2-40B4-BE49-F238E27FC236}">
              <a16:creationId xmlns:a16="http://schemas.microsoft.com/office/drawing/2014/main" id="{00000000-0008-0000-0200-0000FA020000}"/>
            </a:ext>
          </a:extLst>
        </xdr:cNvPr>
        <xdr:cNvSpPr/>
      </xdr:nvSpPr>
      <xdr:spPr>
        <a:xfrm>
          <a:off x="137583" y="91630500"/>
          <a:ext cx="661458" cy="584728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7</a:t>
          </a:r>
        </a:p>
      </xdr:txBody>
    </xdr:sp>
    <xdr:clientData/>
  </xdr:twoCellAnchor>
  <xdr:twoCellAnchor>
    <xdr:from>
      <xdr:col>1</xdr:col>
      <xdr:colOff>878416</xdr:colOff>
      <xdr:row>545</xdr:row>
      <xdr:rowOff>31750</xdr:rowOff>
    </xdr:from>
    <xdr:to>
      <xdr:col>5</xdr:col>
      <xdr:colOff>254000</xdr:colOff>
      <xdr:row>548</xdr:row>
      <xdr:rowOff>138716</xdr:rowOff>
    </xdr:to>
    <xdr:sp macro="" textlink="">
      <xdr:nvSpPr>
        <xdr:cNvPr id="763" name="Прямоугольник 762">
          <a:extLst>
            <a:ext uri="{FF2B5EF4-FFF2-40B4-BE49-F238E27FC236}">
              <a16:creationId xmlns:a16="http://schemas.microsoft.com/office/drawing/2014/main" id="{00000000-0008-0000-0200-0000FB020000}"/>
            </a:ext>
          </a:extLst>
        </xdr:cNvPr>
        <xdr:cNvSpPr/>
      </xdr:nvSpPr>
      <xdr:spPr>
        <a:xfrm>
          <a:off x="963083" y="91577583"/>
          <a:ext cx="3577167" cy="64671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для сверления </a:t>
          </a:r>
          <a:r>
            <a:rPr lang="en-US" sz="1100" b="1">
              <a:solidFill>
                <a:srgbClr val="1A1A18"/>
              </a:solidFill>
            </a:rPr>
            <a:t>Actro/Quadro </a:t>
          </a:r>
        </a:p>
        <a:p>
          <a:pPr algn="ctr"/>
          <a:r>
            <a:rPr lang="ru-RU" sz="1100" b="1">
              <a:solidFill>
                <a:srgbClr val="1A1A18"/>
              </a:solidFill>
            </a:rPr>
            <a:t>от переднего края</a:t>
          </a:r>
          <a:r>
            <a:rPr lang="ru-RU" sz="1100" b="1" baseline="0">
              <a:solidFill>
                <a:srgbClr val="1A1A18"/>
              </a:solidFill>
            </a:rPr>
            <a:t> "Отверстие №1"</a:t>
          </a:r>
          <a:endParaRPr lang="ru-RU" sz="1100" b="1">
            <a:solidFill>
              <a:srgbClr val="1A1A18"/>
            </a:solidFill>
          </a:endParaRPr>
        </a:p>
      </xdr:txBody>
    </xdr:sp>
    <xdr:clientData/>
  </xdr:twoCellAnchor>
  <xdr:twoCellAnchor>
    <xdr:from>
      <xdr:col>1</xdr:col>
      <xdr:colOff>74083</xdr:colOff>
      <xdr:row>550</xdr:row>
      <xdr:rowOff>31750</xdr:rowOff>
    </xdr:from>
    <xdr:to>
      <xdr:col>1</xdr:col>
      <xdr:colOff>735541</xdr:colOff>
      <xdr:row>553</xdr:row>
      <xdr:rowOff>78743</xdr:rowOff>
    </xdr:to>
    <xdr:sp macro="" textlink="">
      <xdr:nvSpPr>
        <xdr:cNvPr id="764" name="Овал 763">
          <a:extLst>
            <a:ext uri="{FF2B5EF4-FFF2-40B4-BE49-F238E27FC236}">
              <a16:creationId xmlns:a16="http://schemas.microsoft.com/office/drawing/2014/main" id="{00000000-0008-0000-0200-0000FC020000}"/>
            </a:ext>
          </a:extLst>
        </xdr:cNvPr>
        <xdr:cNvSpPr/>
      </xdr:nvSpPr>
      <xdr:spPr>
        <a:xfrm>
          <a:off x="158750" y="92477167"/>
          <a:ext cx="661458" cy="586743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8</a:t>
          </a:r>
        </a:p>
      </xdr:txBody>
    </xdr:sp>
    <xdr:clientData/>
  </xdr:twoCellAnchor>
  <xdr:twoCellAnchor>
    <xdr:from>
      <xdr:col>1</xdr:col>
      <xdr:colOff>899583</xdr:colOff>
      <xdr:row>549</xdr:row>
      <xdr:rowOff>169333</xdr:rowOff>
    </xdr:from>
    <xdr:to>
      <xdr:col>5</xdr:col>
      <xdr:colOff>275167</xdr:colOff>
      <xdr:row>553</xdr:row>
      <xdr:rowOff>97894</xdr:rowOff>
    </xdr:to>
    <xdr:sp macro="" textlink="">
      <xdr:nvSpPr>
        <xdr:cNvPr id="765" name="Прямоугольник 764">
          <a:extLst>
            <a:ext uri="{FF2B5EF4-FFF2-40B4-BE49-F238E27FC236}">
              <a16:creationId xmlns:a16="http://schemas.microsoft.com/office/drawing/2014/main" id="{00000000-0008-0000-0200-0000FD020000}"/>
            </a:ext>
          </a:extLst>
        </xdr:cNvPr>
        <xdr:cNvSpPr/>
      </xdr:nvSpPr>
      <xdr:spPr>
        <a:xfrm>
          <a:off x="984250" y="92434833"/>
          <a:ext cx="3577167" cy="648228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для сверления </a:t>
          </a:r>
          <a:r>
            <a:rPr lang="en-US" sz="1100" b="1">
              <a:solidFill>
                <a:srgbClr val="1A1A18"/>
              </a:solidFill>
            </a:rPr>
            <a:t>Actro/Quadro </a:t>
          </a:r>
        </a:p>
        <a:p>
          <a:pPr algn="ctr"/>
          <a:r>
            <a:rPr lang="ru-RU" sz="1100" b="1">
              <a:solidFill>
                <a:srgbClr val="1A1A18"/>
              </a:solidFill>
            </a:rPr>
            <a:t>от переднего края "Отверстие</a:t>
          </a:r>
          <a:r>
            <a:rPr lang="ru-RU" sz="1100" b="1" baseline="0">
              <a:solidFill>
                <a:srgbClr val="1A1A18"/>
              </a:solidFill>
            </a:rPr>
            <a:t> №2"</a:t>
          </a:r>
          <a:endParaRPr lang="ru-RU" sz="1100" b="1">
            <a:solidFill>
              <a:srgbClr val="1A1A18"/>
            </a:solidFill>
          </a:endParaRPr>
        </a:p>
      </xdr:txBody>
    </xdr:sp>
    <xdr:clientData/>
  </xdr:twoCellAnchor>
  <xdr:twoCellAnchor>
    <xdr:from>
      <xdr:col>1</xdr:col>
      <xdr:colOff>74084</xdr:colOff>
      <xdr:row>554</xdr:row>
      <xdr:rowOff>105833</xdr:rowOff>
    </xdr:from>
    <xdr:to>
      <xdr:col>1</xdr:col>
      <xdr:colOff>735542</xdr:colOff>
      <xdr:row>557</xdr:row>
      <xdr:rowOff>152827</xdr:rowOff>
    </xdr:to>
    <xdr:sp macro="" textlink="">
      <xdr:nvSpPr>
        <xdr:cNvPr id="766" name="Овал 765">
          <a:extLst>
            <a:ext uri="{FF2B5EF4-FFF2-40B4-BE49-F238E27FC236}">
              <a16:creationId xmlns:a16="http://schemas.microsoft.com/office/drawing/2014/main" id="{00000000-0008-0000-0200-0000FE020000}"/>
            </a:ext>
          </a:extLst>
        </xdr:cNvPr>
        <xdr:cNvSpPr/>
      </xdr:nvSpPr>
      <xdr:spPr>
        <a:xfrm>
          <a:off x="158751" y="93270916"/>
          <a:ext cx="661458" cy="586744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9</a:t>
          </a:r>
        </a:p>
      </xdr:txBody>
    </xdr:sp>
    <xdr:clientData/>
  </xdr:twoCellAnchor>
  <xdr:twoCellAnchor>
    <xdr:from>
      <xdr:col>1</xdr:col>
      <xdr:colOff>899583</xdr:colOff>
      <xdr:row>554</xdr:row>
      <xdr:rowOff>105834</xdr:rowOff>
    </xdr:from>
    <xdr:to>
      <xdr:col>5</xdr:col>
      <xdr:colOff>275167</xdr:colOff>
      <xdr:row>558</xdr:row>
      <xdr:rowOff>34396</xdr:rowOff>
    </xdr:to>
    <xdr:sp macro="" textlink="">
      <xdr:nvSpPr>
        <xdr:cNvPr id="767" name="Прямоугольник 766">
          <a:extLst>
            <a:ext uri="{FF2B5EF4-FFF2-40B4-BE49-F238E27FC236}">
              <a16:creationId xmlns:a16="http://schemas.microsoft.com/office/drawing/2014/main" id="{00000000-0008-0000-0200-0000FF020000}"/>
            </a:ext>
          </a:extLst>
        </xdr:cNvPr>
        <xdr:cNvSpPr/>
      </xdr:nvSpPr>
      <xdr:spPr>
        <a:xfrm>
          <a:off x="984250" y="93270917"/>
          <a:ext cx="3577167" cy="648229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для сверления </a:t>
          </a:r>
          <a:r>
            <a:rPr lang="en-US" sz="1100" b="1">
              <a:solidFill>
                <a:srgbClr val="1A1A18"/>
              </a:solidFill>
            </a:rPr>
            <a:t>Actro/Quadro </a:t>
          </a:r>
        </a:p>
        <a:p>
          <a:pPr algn="ctr"/>
          <a:r>
            <a:rPr lang="ru-RU" sz="1100" b="1">
              <a:solidFill>
                <a:srgbClr val="1A1A18"/>
              </a:solidFill>
            </a:rPr>
            <a:t>от переднего края "Отверстие</a:t>
          </a:r>
          <a:r>
            <a:rPr lang="ru-RU" sz="1100" b="1" baseline="0">
              <a:solidFill>
                <a:srgbClr val="1A1A18"/>
              </a:solidFill>
            </a:rPr>
            <a:t> №3"</a:t>
          </a:r>
          <a:endParaRPr lang="ru-RU" sz="1100" b="1">
            <a:solidFill>
              <a:srgbClr val="1A1A18"/>
            </a:solidFill>
          </a:endParaRPr>
        </a:p>
      </xdr:txBody>
    </xdr:sp>
    <xdr:clientData/>
  </xdr:twoCellAnchor>
  <xdr:twoCellAnchor>
    <xdr:from>
      <xdr:col>1</xdr:col>
      <xdr:colOff>116416</xdr:colOff>
      <xdr:row>559</xdr:row>
      <xdr:rowOff>74084</xdr:rowOff>
    </xdr:from>
    <xdr:to>
      <xdr:col>1</xdr:col>
      <xdr:colOff>777874</xdr:colOff>
      <xdr:row>562</xdr:row>
      <xdr:rowOff>121078</xdr:rowOff>
    </xdr:to>
    <xdr:sp macro="" textlink="">
      <xdr:nvSpPr>
        <xdr:cNvPr id="768" name="Овал 767">
          <a:extLst>
            <a:ext uri="{FF2B5EF4-FFF2-40B4-BE49-F238E27FC236}">
              <a16:creationId xmlns:a16="http://schemas.microsoft.com/office/drawing/2014/main" id="{00000000-0008-0000-0200-000000030000}"/>
            </a:ext>
          </a:extLst>
        </xdr:cNvPr>
        <xdr:cNvSpPr/>
      </xdr:nvSpPr>
      <xdr:spPr>
        <a:xfrm>
          <a:off x="201083" y="94138751"/>
          <a:ext cx="661458" cy="586744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10</a:t>
          </a:r>
        </a:p>
      </xdr:txBody>
    </xdr:sp>
    <xdr:clientData/>
  </xdr:twoCellAnchor>
  <xdr:twoCellAnchor>
    <xdr:from>
      <xdr:col>1</xdr:col>
      <xdr:colOff>899584</xdr:colOff>
      <xdr:row>559</xdr:row>
      <xdr:rowOff>42334</xdr:rowOff>
    </xdr:from>
    <xdr:to>
      <xdr:col>5</xdr:col>
      <xdr:colOff>275168</xdr:colOff>
      <xdr:row>562</xdr:row>
      <xdr:rowOff>148167</xdr:rowOff>
    </xdr:to>
    <xdr:sp macro="" textlink="">
      <xdr:nvSpPr>
        <xdr:cNvPr id="769" name="Прямоугольник 768">
          <a:extLst>
            <a:ext uri="{FF2B5EF4-FFF2-40B4-BE49-F238E27FC236}">
              <a16:creationId xmlns:a16="http://schemas.microsoft.com/office/drawing/2014/main" id="{00000000-0008-0000-0200-000001030000}"/>
            </a:ext>
          </a:extLst>
        </xdr:cNvPr>
        <xdr:cNvSpPr/>
      </xdr:nvSpPr>
      <xdr:spPr>
        <a:xfrm>
          <a:off x="984251" y="94107001"/>
          <a:ext cx="3577167" cy="64558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rgbClr val="1A1A18"/>
              </a:solidFill>
            </a:rPr>
            <a:t>Положение для сверления </a:t>
          </a:r>
          <a:r>
            <a:rPr lang="en-US" sz="1100" b="1">
              <a:solidFill>
                <a:srgbClr val="1A1A18"/>
              </a:solidFill>
            </a:rPr>
            <a:t>Actro/Quadro </a:t>
          </a:r>
        </a:p>
        <a:p>
          <a:pPr algn="ctr"/>
          <a:r>
            <a:rPr lang="ru-RU" sz="1100" b="1">
              <a:solidFill>
                <a:srgbClr val="1A1A18"/>
              </a:solidFill>
            </a:rPr>
            <a:t>от переднего края "Отверстие</a:t>
          </a:r>
          <a:r>
            <a:rPr lang="ru-RU" sz="1100" b="1" baseline="0">
              <a:solidFill>
                <a:srgbClr val="1A1A18"/>
              </a:solidFill>
            </a:rPr>
            <a:t> №4"</a:t>
          </a:r>
          <a:endParaRPr lang="ru-RU" sz="1100" b="1">
            <a:solidFill>
              <a:srgbClr val="1A1A18"/>
            </a:solidFill>
          </a:endParaRPr>
        </a:p>
      </xdr:txBody>
    </xdr:sp>
    <xdr:clientData/>
  </xdr:twoCellAnchor>
  <xdr:twoCellAnchor>
    <xdr:from>
      <xdr:col>1</xdr:col>
      <xdr:colOff>52916</xdr:colOff>
      <xdr:row>475</xdr:row>
      <xdr:rowOff>116417</xdr:rowOff>
    </xdr:from>
    <xdr:to>
      <xdr:col>1</xdr:col>
      <xdr:colOff>726116</xdr:colOff>
      <xdr:row>479</xdr:row>
      <xdr:rowOff>69951</xdr:rowOff>
    </xdr:to>
    <xdr:grpSp>
      <xdr:nvGrpSpPr>
        <xdr:cNvPr id="770" name="Группа 769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02030000}"/>
            </a:ext>
          </a:extLst>
        </xdr:cNvPr>
        <xdr:cNvGrpSpPr>
          <a:grpSpLocks noChangeAspect="1"/>
        </xdr:cNvGrpSpPr>
      </xdr:nvGrpSpPr>
      <xdr:grpSpPr>
        <a:xfrm rot="5400000">
          <a:off x="137582" y="87524168"/>
          <a:ext cx="673201" cy="673200"/>
          <a:chOff x="720000" y="3600000"/>
          <a:chExt cx="792000" cy="792000"/>
        </a:xfrm>
      </xdr:grpSpPr>
      <xdr:sp macro="" textlink="">
        <xdr:nvSpPr>
          <xdr:cNvPr id="771" name="Стрелка влево 114">
            <a:extLst>
              <a:ext uri="{FF2B5EF4-FFF2-40B4-BE49-F238E27FC236}">
                <a16:creationId xmlns:a16="http://schemas.microsoft.com/office/drawing/2014/main" id="{00000000-0008-0000-0200-00000303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772" name="Прямоугольник 771">
            <a:extLst>
              <a:ext uri="{FF2B5EF4-FFF2-40B4-BE49-F238E27FC236}">
                <a16:creationId xmlns:a16="http://schemas.microsoft.com/office/drawing/2014/main" id="{00000000-0008-0000-0200-00000403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0</xdr:colOff>
      <xdr:row>366</xdr:row>
      <xdr:rowOff>10583</xdr:rowOff>
    </xdr:from>
    <xdr:to>
      <xdr:col>1</xdr:col>
      <xdr:colOff>673200</xdr:colOff>
      <xdr:row>369</xdr:row>
      <xdr:rowOff>144033</xdr:rowOff>
    </xdr:to>
    <xdr:grpSp>
      <xdr:nvGrpSpPr>
        <xdr:cNvPr id="773" name="Группа 772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05030000}"/>
            </a:ext>
          </a:extLst>
        </xdr:cNvPr>
        <xdr:cNvGrpSpPr>
          <a:grpSpLocks noChangeAspect="1"/>
        </xdr:cNvGrpSpPr>
      </xdr:nvGrpSpPr>
      <xdr:grpSpPr>
        <a:xfrm rot="5400000">
          <a:off x="84667" y="67807416"/>
          <a:ext cx="673200" cy="673200"/>
          <a:chOff x="720000" y="3600000"/>
          <a:chExt cx="792000" cy="792000"/>
        </a:xfrm>
      </xdr:grpSpPr>
      <xdr:sp macro="" textlink="">
        <xdr:nvSpPr>
          <xdr:cNvPr id="774" name="Стрелка влево 114">
            <a:extLst>
              <a:ext uri="{FF2B5EF4-FFF2-40B4-BE49-F238E27FC236}">
                <a16:creationId xmlns:a16="http://schemas.microsoft.com/office/drawing/2014/main" id="{00000000-0008-0000-0200-00000603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775" name="Прямоугольник 774">
            <a:extLst>
              <a:ext uri="{FF2B5EF4-FFF2-40B4-BE49-F238E27FC236}">
                <a16:creationId xmlns:a16="http://schemas.microsoft.com/office/drawing/2014/main" id="{00000000-0008-0000-0200-00000703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31750</xdr:colOff>
      <xdr:row>273</xdr:row>
      <xdr:rowOff>63498</xdr:rowOff>
    </xdr:from>
    <xdr:to>
      <xdr:col>1</xdr:col>
      <xdr:colOff>704950</xdr:colOff>
      <xdr:row>277</xdr:row>
      <xdr:rowOff>17031</xdr:rowOff>
    </xdr:to>
    <xdr:grpSp>
      <xdr:nvGrpSpPr>
        <xdr:cNvPr id="776" name="Группа 775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08030000}"/>
            </a:ext>
          </a:extLst>
        </xdr:cNvPr>
        <xdr:cNvGrpSpPr>
          <a:grpSpLocks noChangeAspect="1"/>
        </xdr:cNvGrpSpPr>
      </xdr:nvGrpSpPr>
      <xdr:grpSpPr>
        <a:xfrm rot="5400000">
          <a:off x="116417" y="51128081"/>
          <a:ext cx="673200" cy="673200"/>
          <a:chOff x="720000" y="3600000"/>
          <a:chExt cx="792000" cy="792000"/>
        </a:xfrm>
      </xdr:grpSpPr>
      <xdr:sp macro="" textlink="">
        <xdr:nvSpPr>
          <xdr:cNvPr id="777" name="Стрелка влево 114">
            <a:extLst>
              <a:ext uri="{FF2B5EF4-FFF2-40B4-BE49-F238E27FC236}">
                <a16:creationId xmlns:a16="http://schemas.microsoft.com/office/drawing/2014/main" id="{00000000-0008-0000-0200-00000903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778" name="Прямоугольник 777">
            <a:extLst>
              <a:ext uri="{FF2B5EF4-FFF2-40B4-BE49-F238E27FC236}">
                <a16:creationId xmlns:a16="http://schemas.microsoft.com/office/drawing/2014/main" id="{00000000-0008-0000-0200-00000A03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10583</xdr:colOff>
      <xdr:row>195</xdr:row>
      <xdr:rowOff>52918</xdr:rowOff>
    </xdr:from>
    <xdr:to>
      <xdr:col>1</xdr:col>
      <xdr:colOff>683783</xdr:colOff>
      <xdr:row>199</xdr:row>
      <xdr:rowOff>6451</xdr:rowOff>
    </xdr:to>
    <xdr:grpSp>
      <xdr:nvGrpSpPr>
        <xdr:cNvPr id="779" name="Группа 77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0B030000}"/>
            </a:ext>
          </a:extLst>
        </xdr:cNvPr>
        <xdr:cNvGrpSpPr>
          <a:grpSpLocks noChangeAspect="1"/>
        </xdr:cNvGrpSpPr>
      </xdr:nvGrpSpPr>
      <xdr:grpSpPr>
        <a:xfrm rot="5400000">
          <a:off x="95250" y="37084001"/>
          <a:ext cx="673200" cy="673200"/>
          <a:chOff x="720000" y="3600000"/>
          <a:chExt cx="792000" cy="792000"/>
        </a:xfrm>
      </xdr:grpSpPr>
      <xdr:sp macro="" textlink="">
        <xdr:nvSpPr>
          <xdr:cNvPr id="780" name="Стрелка влево 114">
            <a:extLst>
              <a:ext uri="{FF2B5EF4-FFF2-40B4-BE49-F238E27FC236}">
                <a16:creationId xmlns:a16="http://schemas.microsoft.com/office/drawing/2014/main" id="{00000000-0008-0000-0200-00000C03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781" name="Прямоугольник 780">
            <a:extLst>
              <a:ext uri="{FF2B5EF4-FFF2-40B4-BE49-F238E27FC236}">
                <a16:creationId xmlns:a16="http://schemas.microsoft.com/office/drawing/2014/main" id="{00000000-0008-0000-0200-00000D03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74083</xdr:colOff>
      <xdr:row>123</xdr:row>
      <xdr:rowOff>21167</xdr:rowOff>
    </xdr:from>
    <xdr:to>
      <xdr:col>1</xdr:col>
      <xdr:colOff>747283</xdr:colOff>
      <xdr:row>126</xdr:row>
      <xdr:rowOff>154617</xdr:rowOff>
    </xdr:to>
    <xdr:grpSp>
      <xdr:nvGrpSpPr>
        <xdr:cNvPr id="782" name="Группа 78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0E030000}"/>
            </a:ext>
          </a:extLst>
        </xdr:cNvPr>
        <xdr:cNvGrpSpPr>
          <a:grpSpLocks noChangeAspect="1"/>
        </xdr:cNvGrpSpPr>
      </xdr:nvGrpSpPr>
      <xdr:grpSpPr>
        <a:xfrm rot="5400000">
          <a:off x="158750" y="24108834"/>
          <a:ext cx="673200" cy="673200"/>
          <a:chOff x="720000" y="3600000"/>
          <a:chExt cx="792000" cy="792000"/>
        </a:xfrm>
      </xdr:grpSpPr>
      <xdr:sp macro="" textlink="">
        <xdr:nvSpPr>
          <xdr:cNvPr id="783" name="Стрелка влево 114">
            <a:extLst>
              <a:ext uri="{FF2B5EF4-FFF2-40B4-BE49-F238E27FC236}">
                <a16:creationId xmlns:a16="http://schemas.microsoft.com/office/drawing/2014/main" id="{00000000-0008-0000-0200-00000F03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784" name="Прямоугольник 783">
            <a:extLst>
              <a:ext uri="{FF2B5EF4-FFF2-40B4-BE49-F238E27FC236}">
                <a16:creationId xmlns:a16="http://schemas.microsoft.com/office/drawing/2014/main" id="{00000000-0008-0000-0200-00001003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 editAs="oneCell">
    <xdr:from>
      <xdr:col>28</xdr:col>
      <xdr:colOff>232835</xdr:colOff>
      <xdr:row>17</xdr:row>
      <xdr:rowOff>4156</xdr:rowOff>
    </xdr:from>
    <xdr:to>
      <xdr:col>29</xdr:col>
      <xdr:colOff>444501</xdr:colOff>
      <xdr:row>22</xdr:row>
      <xdr:rowOff>23283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94668" y="4237489"/>
          <a:ext cx="857250" cy="1077461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285750</xdr:colOff>
      <xdr:row>16</xdr:row>
      <xdr:rowOff>169334</xdr:rowOff>
    </xdr:from>
    <xdr:to>
      <xdr:col>31</xdr:col>
      <xdr:colOff>328082</xdr:colOff>
      <xdr:row>21</xdr:row>
      <xdr:rowOff>323851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8750" y="4222751"/>
          <a:ext cx="1079499" cy="1054100"/>
        </a:xfrm>
        <a:prstGeom prst="rect">
          <a:avLst/>
        </a:prstGeom>
      </xdr:spPr>
    </xdr:pic>
    <xdr:clientData/>
  </xdr:twoCellAnchor>
  <xdr:twoCellAnchor editAs="oneCell">
    <xdr:from>
      <xdr:col>13</xdr:col>
      <xdr:colOff>300561</xdr:colOff>
      <xdr:row>75</xdr:row>
      <xdr:rowOff>179915</xdr:rowOff>
    </xdr:from>
    <xdr:to>
      <xdr:col>24</xdr:col>
      <xdr:colOff>158753</xdr:colOff>
      <xdr:row>108</xdr:row>
      <xdr:rowOff>8452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3394" y="19589748"/>
          <a:ext cx="4514859" cy="5765787"/>
        </a:xfrm>
        <a:prstGeom prst="rect">
          <a:avLst/>
        </a:prstGeom>
      </xdr:spPr>
    </xdr:pic>
    <xdr:clientData/>
  </xdr:twoCellAnchor>
  <xdr:twoCellAnchor>
    <xdr:from>
      <xdr:col>6</xdr:col>
      <xdr:colOff>320386</xdr:colOff>
      <xdr:row>106</xdr:row>
      <xdr:rowOff>176068</xdr:rowOff>
    </xdr:from>
    <xdr:to>
      <xdr:col>14</xdr:col>
      <xdr:colOff>73777</xdr:colOff>
      <xdr:row>106</xdr:row>
      <xdr:rowOff>176068</xdr:rowOff>
    </xdr:to>
    <xdr:cxnSp macro="">
      <xdr:nvCxnSpPr>
        <xdr:cNvPr id="758" name="Прямая соединительная линия 757">
          <a:extLst>
            <a:ext uri="{FF2B5EF4-FFF2-40B4-BE49-F238E27FC236}">
              <a16:creationId xmlns:a16="http://schemas.microsoft.com/office/drawing/2014/main" id="{00000000-0008-0000-0200-0000F6020000}"/>
            </a:ext>
          </a:extLst>
        </xdr:cNvPr>
        <xdr:cNvCxnSpPr/>
      </xdr:nvCxnSpPr>
      <xdr:spPr>
        <a:xfrm>
          <a:off x="5645727" y="25509682"/>
          <a:ext cx="3901095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285750</xdr:colOff>
      <xdr:row>106</xdr:row>
      <xdr:rowOff>48656</xdr:rowOff>
    </xdr:from>
    <xdr:to>
      <xdr:col>15</xdr:col>
      <xdr:colOff>67127</xdr:colOff>
      <xdr:row>106</xdr:row>
      <xdr:rowOff>48656</xdr:rowOff>
    </xdr:to>
    <xdr:cxnSp macro="">
      <xdr:nvCxnSpPr>
        <xdr:cNvPr id="785" name="Прямая соединительная линия 784">
          <a:extLst>
            <a:ext uri="{FF2B5EF4-FFF2-40B4-BE49-F238E27FC236}">
              <a16:creationId xmlns:a16="http://schemas.microsoft.com/office/drawing/2014/main" id="{00000000-0008-0000-0200-000011030000}"/>
            </a:ext>
          </a:extLst>
        </xdr:cNvPr>
        <xdr:cNvCxnSpPr/>
      </xdr:nvCxnSpPr>
      <xdr:spPr>
        <a:xfrm flipV="1">
          <a:off x="9398000" y="25382270"/>
          <a:ext cx="502968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225136</xdr:colOff>
      <xdr:row>101</xdr:row>
      <xdr:rowOff>109680</xdr:rowOff>
    </xdr:from>
    <xdr:to>
      <xdr:col>15</xdr:col>
      <xdr:colOff>80429</xdr:colOff>
      <xdr:row>101</xdr:row>
      <xdr:rowOff>109680</xdr:rowOff>
    </xdr:to>
    <xdr:cxnSp macro="">
      <xdr:nvCxnSpPr>
        <xdr:cNvPr id="786" name="Прямая соединительная линия 785">
          <a:extLst>
            <a:ext uri="{FF2B5EF4-FFF2-40B4-BE49-F238E27FC236}">
              <a16:creationId xmlns:a16="http://schemas.microsoft.com/office/drawing/2014/main" id="{00000000-0008-0000-0200-000012030000}"/>
            </a:ext>
          </a:extLst>
        </xdr:cNvPr>
        <xdr:cNvCxnSpPr/>
      </xdr:nvCxnSpPr>
      <xdr:spPr>
        <a:xfrm>
          <a:off x="8742795" y="24519657"/>
          <a:ext cx="1171475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274205</xdr:colOff>
      <xdr:row>96</xdr:row>
      <xdr:rowOff>173180</xdr:rowOff>
    </xdr:from>
    <xdr:to>
      <xdr:col>15</xdr:col>
      <xdr:colOff>59264</xdr:colOff>
      <xdr:row>96</xdr:row>
      <xdr:rowOff>173180</xdr:rowOff>
    </xdr:to>
    <xdr:cxnSp macro="">
      <xdr:nvCxnSpPr>
        <xdr:cNvPr id="787" name="Прямая соединительная линия 786">
          <a:extLst>
            <a:ext uri="{FF2B5EF4-FFF2-40B4-BE49-F238E27FC236}">
              <a16:creationId xmlns:a16="http://schemas.microsoft.com/office/drawing/2014/main" id="{00000000-0008-0000-0200-000013030000}"/>
            </a:ext>
          </a:extLst>
        </xdr:cNvPr>
        <xdr:cNvCxnSpPr/>
      </xdr:nvCxnSpPr>
      <xdr:spPr>
        <a:xfrm>
          <a:off x="8119341" y="23659521"/>
          <a:ext cx="1773764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190500</xdr:colOff>
      <xdr:row>92</xdr:row>
      <xdr:rowOff>31750</xdr:rowOff>
    </xdr:from>
    <xdr:to>
      <xdr:col>15</xdr:col>
      <xdr:colOff>69844</xdr:colOff>
      <xdr:row>92</xdr:row>
      <xdr:rowOff>31750</xdr:rowOff>
    </xdr:to>
    <xdr:cxnSp macro="">
      <xdr:nvCxnSpPr>
        <xdr:cNvPr id="788" name="Прямая соединительная линия 787">
          <a:extLst>
            <a:ext uri="{FF2B5EF4-FFF2-40B4-BE49-F238E27FC236}">
              <a16:creationId xmlns:a16="http://schemas.microsoft.com/office/drawing/2014/main" id="{00000000-0008-0000-0200-000014030000}"/>
            </a:ext>
          </a:extLst>
        </xdr:cNvPr>
        <xdr:cNvCxnSpPr/>
      </xdr:nvCxnSpPr>
      <xdr:spPr>
        <a:xfrm>
          <a:off x="7458364" y="22779182"/>
          <a:ext cx="2445321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349250</xdr:colOff>
      <xdr:row>106</xdr:row>
      <xdr:rowOff>0</xdr:rowOff>
    </xdr:from>
    <xdr:to>
      <xdr:col>13</xdr:col>
      <xdr:colOff>349251</xdr:colOff>
      <xdr:row>107</xdr:row>
      <xdr:rowOff>60614</xdr:rowOff>
    </xdr:to>
    <xdr:cxnSp macro="">
      <xdr:nvCxnSpPr>
        <xdr:cNvPr id="791" name="Прямая соединительная линия 790">
          <a:extLst>
            <a:ext uri="{FF2B5EF4-FFF2-40B4-BE49-F238E27FC236}">
              <a16:creationId xmlns:a16="http://schemas.microsoft.com/office/drawing/2014/main" id="{00000000-0008-0000-0200-000017030000}"/>
            </a:ext>
          </a:extLst>
        </xdr:cNvPr>
        <xdr:cNvCxnSpPr/>
      </xdr:nvCxnSpPr>
      <xdr:spPr>
        <a:xfrm>
          <a:off x="9461500" y="25333614"/>
          <a:ext cx="1" cy="245341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42333</xdr:colOff>
      <xdr:row>101</xdr:row>
      <xdr:rowOff>49068</xdr:rowOff>
    </xdr:from>
    <xdr:to>
      <xdr:col>12</xdr:col>
      <xdr:colOff>46181</xdr:colOff>
      <xdr:row>107</xdr:row>
      <xdr:rowOff>76200</xdr:rowOff>
    </xdr:to>
    <xdr:cxnSp macro="">
      <xdr:nvCxnSpPr>
        <xdr:cNvPr id="792" name="Прямая соединительная линия 791">
          <a:extLst>
            <a:ext uri="{FF2B5EF4-FFF2-40B4-BE49-F238E27FC236}">
              <a16:creationId xmlns:a16="http://schemas.microsoft.com/office/drawing/2014/main" id="{00000000-0008-0000-0200-000018030000}"/>
            </a:ext>
          </a:extLst>
        </xdr:cNvPr>
        <xdr:cNvCxnSpPr/>
      </xdr:nvCxnSpPr>
      <xdr:spPr>
        <a:xfrm flipH="1">
          <a:off x="8793788" y="24459045"/>
          <a:ext cx="3848" cy="1135496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331932</xdr:colOff>
      <xdr:row>96</xdr:row>
      <xdr:rowOff>121227</xdr:rowOff>
    </xdr:from>
    <xdr:to>
      <xdr:col>10</xdr:col>
      <xdr:colOff>331932</xdr:colOff>
      <xdr:row>107</xdr:row>
      <xdr:rowOff>66386</xdr:rowOff>
    </xdr:to>
    <xdr:cxnSp macro="">
      <xdr:nvCxnSpPr>
        <xdr:cNvPr id="793" name="Прямая соединительная линия 792">
          <a:extLst>
            <a:ext uri="{FF2B5EF4-FFF2-40B4-BE49-F238E27FC236}">
              <a16:creationId xmlns:a16="http://schemas.microsoft.com/office/drawing/2014/main" id="{00000000-0008-0000-0200-000019030000}"/>
            </a:ext>
          </a:extLst>
        </xdr:cNvPr>
        <xdr:cNvCxnSpPr/>
      </xdr:nvCxnSpPr>
      <xdr:spPr>
        <a:xfrm>
          <a:off x="8174182" y="23578127"/>
          <a:ext cx="0" cy="1970809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245341</xdr:colOff>
      <xdr:row>91</xdr:row>
      <xdr:rowOff>164522</xdr:rowOff>
    </xdr:from>
    <xdr:to>
      <xdr:col>9</xdr:col>
      <xdr:colOff>245341</xdr:colOff>
      <xdr:row>107</xdr:row>
      <xdr:rowOff>54841</xdr:rowOff>
    </xdr:to>
    <xdr:cxnSp macro="">
      <xdr:nvCxnSpPr>
        <xdr:cNvPr id="794" name="Прямая соединительная линия 793">
          <a:extLst>
            <a:ext uri="{FF2B5EF4-FFF2-40B4-BE49-F238E27FC236}">
              <a16:creationId xmlns:a16="http://schemas.microsoft.com/office/drawing/2014/main" id="{00000000-0008-0000-0200-00001A030000}"/>
            </a:ext>
          </a:extLst>
        </xdr:cNvPr>
        <xdr:cNvCxnSpPr/>
      </xdr:nvCxnSpPr>
      <xdr:spPr>
        <a:xfrm>
          <a:off x="7513205" y="22727227"/>
          <a:ext cx="0" cy="2845955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297295</xdr:colOff>
      <xdr:row>87</xdr:row>
      <xdr:rowOff>115455</xdr:rowOff>
    </xdr:from>
    <xdr:to>
      <xdr:col>15</xdr:col>
      <xdr:colOff>69844</xdr:colOff>
      <xdr:row>87</xdr:row>
      <xdr:rowOff>116417</xdr:rowOff>
    </xdr:to>
    <xdr:cxnSp macro="">
      <xdr:nvCxnSpPr>
        <xdr:cNvPr id="795" name="Прямая соединительная линия 794">
          <a:extLst>
            <a:ext uri="{FF2B5EF4-FFF2-40B4-BE49-F238E27FC236}">
              <a16:creationId xmlns:a16="http://schemas.microsoft.com/office/drawing/2014/main" id="{00000000-0008-0000-0200-00001B030000}"/>
            </a:ext>
          </a:extLst>
        </xdr:cNvPr>
        <xdr:cNvCxnSpPr/>
      </xdr:nvCxnSpPr>
      <xdr:spPr>
        <a:xfrm>
          <a:off x="6676159" y="21939250"/>
          <a:ext cx="3227526" cy="962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346363</xdr:colOff>
      <xdr:row>87</xdr:row>
      <xdr:rowOff>54841</xdr:rowOff>
    </xdr:from>
    <xdr:to>
      <xdr:col>8</xdr:col>
      <xdr:colOff>346363</xdr:colOff>
      <xdr:row>107</xdr:row>
      <xdr:rowOff>51954</xdr:rowOff>
    </xdr:to>
    <xdr:cxnSp macro="">
      <xdr:nvCxnSpPr>
        <xdr:cNvPr id="796" name="Прямая соединительная линия 795">
          <a:extLst>
            <a:ext uri="{FF2B5EF4-FFF2-40B4-BE49-F238E27FC236}">
              <a16:creationId xmlns:a16="http://schemas.microsoft.com/office/drawing/2014/main" id="{00000000-0008-0000-0200-00001C030000}"/>
            </a:ext>
          </a:extLst>
        </xdr:cNvPr>
        <xdr:cNvCxnSpPr/>
      </xdr:nvCxnSpPr>
      <xdr:spPr>
        <a:xfrm>
          <a:off x="6725227" y="21878636"/>
          <a:ext cx="0" cy="3691659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291523</xdr:colOff>
      <xdr:row>82</xdr:row>
      <xdr:rowOff>179915</xdr:rowOff>
    </xdr:from>
    <xdr:to>
      <xdr:col>15</xdr:col>
      <xdr:colOff>48677</xdr:colOff>
      <xdr:row>82</xdr:row>
      <xdr:rowOff>179915</xdr:rowOff>
    </xdr:to>
    <xdr:cxnSp macro="">
      <xdr:nvCxnSpPr>
        <xdr:cNvPr id="797" name="Прямая соединительная линия 796">
          <a:extLst>
            <a:ext uri="{FF2B5EF4-FFF2-40B4-BE49-F238E27FC236}">
              <a16:creationId xmlns:a16="http://schemas.microsoft.com/office/drawing/2014/main" id="{00000000-0008-0000-0200-00001D030000}"/>
            </a:ext>
          </a:extLst>
        </xdr:cNvPr>
        <xdr:cNvCxnSpPr/>
      </xdr:nvCxnSpPr>
      <xdr:spPr>
        <a:xfrm flipV="1">
          <a:off x="5616864" y="21080074"/>
          <a:ext cx="4265654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352136</xdr:colOff>
      <xdr:row>82</xdr:row>
      <xdr:rowOff>121227</xdr:rowOff>
    </xdr:from>
    <xdr:to>
      <xdr:col>6</xdr:col>
      <xdr:colOff>352136</xdr:colOff>
      <xdr:row>107</xdr:row>
      <xdr:rowOff>43295</xdr:rowOff>
    </xdr:to>
    <xdr:cxnSp macro="">
      <xdr:nvCxnSpPr>
        <xdr:cNvPr id="798" name="Прямая соединительная линия 797">
          <a:extLst>
            <a:ext uri="{FF2B5EF4-FFF2-40B4-BE49-F238E27FC236}">
              <a16:creationId xmlns:a16="http://schemas.microsoft.com/office/drawing/2014/main" id="{00000000-0008-0000-0200-00001E030000}"/>
            </a:ext>
          </a:extLst>
        </xdr:cNvPr>
        <xdr:cNvCxnSpPr/>
      </xdr:nvCxnSpPr>
      <xdr:spPr>
        <a:xfrm>
          <a:off x="5677477" y="21021386"/>
          <a:ext cx="0" cy="454025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77930</xdr:colOff>
      <xdr:row>107</xdr:row>
      <xdr:rowOff>12700</xdr:rowOff>
    </xdr:from>
    <xdr:to>
      <xdr:col>14</xdr:col>
      <xdr:colOff>77930</xdr:colOff>
      <xdr:row>115</xdr:row>
      <xdr:rowOff>49068</xdr:rowOff>
    </xdr:to>
    <xdr:cxnSp macro="">
      <xdr:nvCxnSpPr>
        <xdr:cNvPr id="799" name="Прямая соединительная линия 798">
          <a:extLst>
            <a:ext uri="{FF2B5EF4-FFF2-40B4-BE49-F238E27FC236}">
              <a16:creationId xmlns:a16="http://schemas.microsoft.com/office/drawing/2014/main" id="{00000000-0008-0000-0200-00001F030000}"/>
            </a:ext>
          </a:extLst>
        </xdr:cNvPr>
        <xdr:cNvCxnSpPr/>
      </xdr:nvCxnSpPr>
      <xdr:spPr>
        <a:xfrm>
          <a:off x="9550975" y="25531041"/>
          <a:ext cx="0" cy="1514186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25978</xdr:colOff>
      <xdr:row>107</xdr:row>
      <xdr:rowOff>155864</xdr:rowOff>
    </xdr:from>
    <xdr:to>
      <xdr:col>15</xdr:col>
      <xdr:colOff>118341</xdr:colOff>
      <xdr:row>107</xdr:row>
      <xdr:rowOff>155864</xdr:rowOff>
    </xdr:to>
    <xdr:cxnSp macro="">
      <xdr:nvCxnSpPr>
        <xdr:cNvPr id="800" name="Прямая соединительная линия 799">
          <a:extLst>
            <a:ext uri="{FF2B5EF4-FFF2-40B4-BE49-F238E27FC236}">
              <a16:creationId xmlns:a16="http://schemas.microsoft.com/office/drawing/2014/main" id="{00000000-0008-0000-0200-000020030000}"/>
            </a:ext>
          </a:extLst>
        </xdr:cNvPr>
        <xdr:cNvCxnSpPr/>
      </xdr:nvCxnSpPr>
      <xdr:spPr>
        <a:xfrm>
          <a:off x="9499023" y="25674205"/>
          <a:ext cx="453159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61766</xdr:colOff>
      <xdr:row>106</xdr:row>
      <xdr:rowOff>76200</xdr:rowOff>
    </xdr:from>
    <xdr:to>
      <xdr:col>15</xdr:col>
      <xdr:colOff>66386</xdr:colOff>
      <xdr:row>108</xdr:row>
      <xdr:rowOff>28864</xdr:rowOff>
    </xdr:to>
    <xdr:cxnSp macro="">
      <xdr:nvCxnSpPr>
        <xdr:cNvPr id="801" name="Прямая соединительная линия 800">
          <a:extLst>
            <a:ext uri="{FF2B5EF4-FFF2-40B4-BE49-F238E27FC236}">
              <a16:creationId xmlns:a16="http://schemas.microsoft.com/office/drawing/2014/main" id="{00000000-0008-0000-0200-000021030000}"/>
            </a:ext>
          </a:extLst>
        </xdr:cNvPr>
        <xdr:cNvCxnSpPr/>
      </xdr:nvCxnSpPr>
      <xdr:spPr>
        <a:xfrm>
          <a:off x="9895607" y="25409814"/>
          <a:ext cx="4620" cy="322118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222250</xdr:colOff>
      <xdr:row>106</xdr:row>
      <xdr:rowOff>50800</xdr:rowOff>
    </xdr:from>
    <xdr:to>
      <xdr:col>16</xdr:col>
      <xdr:colOff>222250</xdr:colOff>
      <xdr:row>110</xdr:row>
      <xdr:rowOff>63500</xdr:rowOff>
    </xdr:to>
    <xdr:cxnSp macro="">
      <xdr:nvCxnSpPr>
        <xdr:cNvPr id="802" name="Прямая соединительная линия 801">
          <a:extLst>
            <a:ext uri="{FF2B5EF4-FFF2-40B4-BE49-F238E27FC236}">
              <a16:creationId xmlns:a16="http://schemas.microsoft.com/office/drawing/2014/main" id="{00000000-0008-0000-0200-000022030000}"/>
            </a:ext>
          </a:extLst>
        </xdr:cNvPr>
        <xdr:cNvCxnSpPr/>
      </xdr:nvCxnSpPr>
      <xdr:spPr>
        <a:xfrm flipH="1">
          <a:off x="10420350" y="25349200"/>
          <a:ext cx="0" cy="7493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23091</xdr:colOff>
      <xdr:row>109</xdr:row>
      <xdr:rowOff>176065</xdr:rowOff>
    </xdr:from>
    <xdr:to>
      <xdr:col>16</xdr:col>
      <xdr:colOff>277091</xdr:colOff>
      <xdr:row>109</xdr:row>
      <xdr:rowOff>176065</xdr:rowOff>
    </xdr:to>
    <xdr:cxnSp macro="">
      <xdr:nvCxnSpPr>
        <xdr:cNvPr id="803" name="Прямая соединительная линия 802">
          <a:extLst>
            <a:ext uri="{FF2B5EF4-FFF2-40B4-BE49-F238E27FC236}">
              <a16:creationId xmlns:a16="http://schemas.microsoft.com/office/drawing/2014/main" id="{00000000-0008-0000-0200-000023030000}"/>
            </a:ext>
          </a:extLst>
        </xdr:cNvPr>
        <xdr:cNvCxnSpPr/>
      </xdr:nvCxnSpPr>
      <xdr:spPr>
        <a:xfrm>
          <a:off x="9496136" y="26063860"/>
          <a:ext cx="975591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20205</xdr:colOff>
      <xdr:row>112</xdr:row>
      <xdr:rowOff>49068</xdr:rowOff>
    </xdr:from>
    <xdr:to>
      <xdr:col>22</xdr:col>
      <xdr:colOff>83705</xdr:colOff>
      <xdr:row>112</xdr:row>
      <xdr:rowOff>49068</xdr:rowOff>
    </xdr:to>
    <xdr:cxnSp macro="">
      <xdr:nvCxnSpPr>
        <xdr:cNvPr id="804" name="Прямая соединительная линия 803">
          <a:extLst>
            <a:ext uri="{FF2B5EF4-FFF2-40B4-BE49-F238E27FC236}">
              <a16:creationId xmlns:a16="http://schemas.microsoft.com/office/drawing/2014/main" id="{00000000-0008-0000-0200-000024030000}"/>
            </a:ext>
          </a:extLst>
        </xdr:cNvPr>
        <xdr:cNvCxnSpPr/>
      </xdr:nvCxnSpPr>
      <xdr:spPr>
        <a:xfrm>
          <a:off x="9493250" y="26491045"/>
          <a:ext cx="3076864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20205</xdr:colOff>
      <xdr:row>106</xdr:row>
      <xdr:rowOff>44450</xdr:rowOff>
    </xdr:from>
    <xdr:to>
      <xdr:col>22</xdr:col>
      <xdr:colOff>20205</xdr:colOff>
      <xdr:row>112</xdr:row>
      <xdr:rowOff>106796</xdr:rowOff>
    </xdr:to>
    <xdr:cxnSp macro="">
      <xdr:nvCxnSpPr>
        <xdr:cNvPr id="805" name="Прямая соединительная линия 804">
          <a:extLst>
            <a:ext uri="{FF2B5EF4-FFF2-40B4-BE49-F238E27FC236}">
              <a16:creationId xmlns:a16="http://schemas.microsoft.com/office/drawing/2014/main" id="{00000000-0008-0000-0200-000025030000}"/>
            </a:ext>
          </a:extLst>
        </xdr:cNvPr>
        <xdr:cNvCxnSpPr/>
      </xdr:nvCxnSpPr>
      <xdr:spPr>
        <a:xfrm flipH="1">
          <a:off x="12506614" y="25378064"/>
          <a:ext cx="0" cy="1170709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577850</xdr:colOff>
      <xdr:row>106</xdr:row>
      <xdr:rowOff>50800</xdr:rowOff>
    </xdr:from>
    <xdr:to>
      <xdr:col>22</xdr:col>
      <xdr:colOff>577850</xdr:colOff>
      <xdr:row>115</xdr:row>
      <xdr:rowOff>49068</xdr:rowOff>
    </xdr:to>
    <xdr:cxnSp macro="">
      <xdr:nvCxnSpPr>
        <xdr:cNvPr id="806" name="Прямая соединительная линия 805">
          <a:extLst>
            <a:ext uri="{FF2B5EF4-FFF2-40B4-BE49-F238E27FC236}">
              <a16:creationId xmlns:a16="http://schemas.microsoft.com/office/drawing/2014/main" id="{00000000-0008-0000-0200-000026030000}"/>
            </a:ext>
          </a:extLst>
        </xdr:cNvPr>
        <xdr:cNvCxnSpPr/>
      </xdr:nvCxnSpPr>
      <xdr:spPr>
        <a:xfrm>
          <a:off x="13064259" y="25384414"/>
          <a:ext cx="0" cy="1660813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23091</xdr:colOff>
      <xdr:row>114</xdr:row>
      <xdr:rowOff>178954</xdr:rowOff>
    </xdr:from>
    <xdr:to>
      <xdr:col>22</xdr:col>
      <xdr:colOff>632114</xdr:colOff>
      <xdr:row>114</xdr:row>
      <xdr:rowOff>178954</xdr:rowOff>
    </xdr:to>
    <xdr:cxnSp macro="">
      <xdr:nvCxnSpPr>
        <xdr:cNvPr id="807" name="Прямая соединительная линия 806">
          <a:extLst>
            <a:ext uri="{FF2B5EF4-FFF2-40B4-BE49-F238E27FC236}">
              <a16:creationId xmlns:a16="http://schemas.microsoft.com/office/drawing/2014/main" id="{00000000-0008-0000-0200-000027030000}"/>
            </a:ext>
          </a:extLst>
        </xdr:cNvPr>
        <xdr:cNvCxnSpPr/>
      </xdr:nvCxnSpPr>
      <xdr:spPr>
        <a:xfrm>
          <a:off x="9496136" y="26990386"/>
          <a:ext cx="3622387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508000</xdr:colOff>
      <xdr:row>114</xdr:row>
      <xdr:rowOff>111125</xdr:rowOff>
    </xdr:from>
    <xdr:to>
      <xdr:col>23</xdr:col>
      <xdr:colOff>0</xdr:colOff>
      <xdr:row>115</xdr:row>
      <xdr:rowOff>42862</xdr:rowOff>
    </xdr:to>
    <xdr:cxnSp macro="">
      <xdr:nvCxnSpPr>
        <xdr:cNvPr id="809" name="Прямая соединительная линия 808">
          <a:extLst>
            <a:ext uri="{FF2B5EF4-FFF2-40B4-BE49-F238E27FC236}">
              <a16:creationId xmlns:a16="http://schemas.microsoft.com/office/drawing/2014/main" id="{00000000-0008-0000-0200-000029030000}"/>
            </a:ext>
          </a:extLst>
        </xdr:cNvPr>
        <xdr:cNvCxnSpPr/>
      </xdr:nvCxnSpPr>
      <xdr:spPr>
        <a:xfrm flipH="1" flipV="1">
          <a:off x="13004800" y="268827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434975</xdr:colOff>
      <xdr:row>111</xdr:row>
      <xdr:rowOff>168275</xdr:rowOff>
    </xdr:from>
    <xdr:to>
      <xdr:col>22</xdr:col>
      <xdr:colOff>79375</xdr:colOff>
      <xdr:row>112</xdr:row>
      <xdr:rowOff>100012</xdr:rowOff>
    </xdr:to>
    <xdr:cxnSp macro="">
      <xdr:nvCxnSpPr>
        <xdr:cNvPr id="810" name="Прямая соединительная линия 809">
          <a:extLst>
            <a:ext uri="{FF2B5EF4-FFF2-40B4-BE49-F238E27FC236}">
              <a16:creationId xmlns:a16="http://schemas.microsoft.com/office/drawing/2014/main" id="{00000000-0008-0000-0200-00002A030000}"/>
            </a:ext>
          </a:extLst>
        </xdr:cNvPr>
        <xdr:cNvCxnSpPr/>
      </xdr:nvCxnSpPr>
      <xdr:spPr>
        <a:xfrm flipH="1" flipV="1">
          <a:off x="12442825" y="263874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15875</xdr:colOff>
      <xdr:row>114</xdr:row>
      <xdr:rowOff>114300</xdr:rowOff>
    </xdr:from>
    <xdr:to>
      <xdr:col>14</xdr:col>
      <xdr:colOff>149225</xdr:colOff>
      <xdr:row>115</xdr:row>
      <xdr:rowOff>46037</xdr:rowOff>
    </xdr:to>
    <xdr:cxnSp macro="">
      <xdr:nvCxnSpPr>
        <xdr:cNvPr id="811" name="Прямая соединительная линия 810">
          <a:extLst>
            <a:ext uri="{FF2B5EF4-FFF2-40B4-BE49-F238E27FC236}">
              <a16:creationId xmlns:a16="http://schemas.microsoft.com/office/drawing/2014/main" id="{00000000-0008-0000-0200-00002B030000}"/>
            </a:ext>
          </a:extLst>
        </xdr:cNvPr>
        <xdr:cNvCxnSpPr/>
      </xdr:nvCxnSpPr>
      <xdr:spPr>
        <a:xfrm flipH="1" flipV="1">
          <a:off x="9490075" y="268859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9525</xdr:colOff>
      <xdr:row>111</xdr:row>
      <xdr:rowOff>168275</xdr:rowOff>
    </xdr:from>
    <xdr:to>
      <xdr:col>14</xdr:col>
      <xdr:colOff>142875</xdr:colOff>
      <xdr:row>112</xdr:row>
      <xdr:rowOff>100012</xdr:rowOff>
    </xdr:to>
    <xdr:cxnSp macro="">
      <xdr:nvCxnSpPr>
        <xdr:cNvPr id="812" name="Прямая соединительная линия 811">
          <a:extLst>
            <a:ext uri="{FF2B5EF4-FFF2-40B4-BE49-F238E27FC236}">
              <a16:creationId xmlns:a16="http://schemas.microsoft.com/office/drawing/2014/main" id="{00000000-0008-0000-0200-00002C030000}"/>
            </a:ext>
          </a:extLst>
        </xdr:cNvPr>
        <xdr:cNvCxnSpPr/>
      </xdr:nvCxnSpPr>
      <xdr:spPr>
        <a:xfrm flipH="1" flipV="1">
          <a:off x="9483725" y="263874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149225</xdr:colOff>
      <xdr:row>109</xdr:row>
      <xdr:rowOff>111125</xdr:rowOff>
    </xdr:from>
    <xdr:to>
      <xdr:col>16</xdr:col>
      <xdr:colOff>282575</xdr:colOff>
      <xdr:row>110</xdr:row>
      <xdr:rowOff>42862</xdr:rowOff>
    </xdr:to>
    <xdr:cxnSp macro="">
      <xdr:nvCxnSpPr>
        <xdr:cNvPr id="813" name="Прямая соединительная линия 812">
          <a:extLst>
            <a:ext uri="{FF2B5EF4-FFF2-40B4-BE49-F238E27FC236}">
              <a16:creationId xmlns:a16="http://schemas.microsoft.com/office/drawing/2014/main" id="{00000000-0008-0000-0200-00002D030000}"/>
            </a:ext>
          </a:extLst>
        </xdr:cNvPr>
        <xdr:cNvCxnSpPr/>
      </xdr:nvCxnSpPr>
      <xdr:spPr>
        <a:xfrm flipH="1" flipV="1">
          <a:off x="10347325" y="2596197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15875</xdr:colOff>
      <xdr:row>109</xdr:row>
      <xdr:rowOff>107950</xdr:rowOff>
    </xdr:from>
    <xdr:to>
      <xdr:col>14</xdr:col>
      <xdr:colOff>149225</xdr:colOff>
      <xdr:row>110</xdr:row>
      <xdr:rowOff>39687</xdr:rowOff>
    </xdr:to>
    <xdr:cxnSp macro="">
      <xdr:nvCxnSpPr>
        <xdr:cNvPr id="814" name="Прямая соединительная линия 813">
          <a:extLst>
            <a:ext uri="{FF2B5EF4-FFF2-40B4-BE49-F238E27FC236}">
              <a16:creationId xmlns:a16="http://schemas.microsoft.com/office/drawing/2014/main" id="{00000000-0008-0000-0200-00002E030000}"/>
            </a:ext>
          </a:extLst>
        </xdr:cNvPr>
        <xdr:cNvCxnSpPr/>
      </xdr:nvCxnSpPr>
      <xdr:spPr>
        <a:xfrm flipH="1" flipV="1">
          <a:off x="9490075" y="259588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355600</xdr:colOff>
      <xdr:row>107</xdr:row>
      <xdr:rowOff>92075</xdr:rowOff>
    </xdr:from>
    <xdr:to>
      <xdr:col>15</xdr:col>
      <xdr:colOff>127000</xdr:colOff>
      <xdr:row>108</xdr:row>
      <xdr:rowOff>23812</xdr:rowOff>
    </xdr:to>
    <xdr:cxnSp macro="">
      <xdr:nvCxnSpPr>
        <xdr:cNvPr id="815" name="Прямая соединительная линия 814">
          <a:extLst>
            <a:ext uri="{FF2B5EF4-FFF2-40B4-BE49-F238E27FC236}">
              <a16:creationId xmlns:a16="http://schemas.microsoft.com/office/drawing/2014/main" id="{00000000-0008-0000-0200-00002F030000}"/>
            </a:ext>
          </a:extLst>
        </xdr:cNvPr>
        <xdr:cNvCxnSpPr/>
      </xdr:nvCxnSpPr>
      <xdr:spPr>
        <a:xfrm flipH="1" flipV="1">
          <a:off x="9829800" y="255746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9525</xdr:colOff>
      <xdr:row>107</xdr:row>
      <xdr:rowOff>88900</xdr:rowOff>
    </xdr:from>
    <xdr:to>
      <xdr:col>14</xdr:col>
      <xdr:colOff>142875</xdr:colOff>
      <xdr:row>108</xdr:row>
      <xdr:rowOff>20637</xdr:rowOff>
    </xdr:to>
    <xdr:cxnSp macro="">
      <xdr:nvCxnSpPr>
        <xdr:cNvPr id="816" name="Прямая соединительная линия 815">
          <a:extLst>
            <a:ext uri="{FF2B5EF4-FFF2-40B4-BE49-F238E27FC236}">
              <a16:creationId xmlns:a16="http://schemas.microsoft.com/office/drawing/2014/main" id="{00000000-0008-0000-0200-000030030000}"/>
            </a:ext>
          </a:extLst>
        </xdr:cNvPr>
        <xdr:cNvCxnSpPr/>
      </xdr:nvCxnSpPr>
      <xdr:spPr>
        <a:xfrm flipH="1" flipV="1">
          <a:off x="9483725" y="2557145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273050</xdr:colOff>
      <xdr:row>105</xdr:row>
      <xdr:rowOff>171450</xdr:rowOff>
    </xdr:from>
    <xdr:to>
      <xdr:col>14</xdr:col>
      <xdr:colOff>44450</xdr:colOff>
      <xdr:row>106</xdr:row>
      <xdr:rowOff>103187</xdr:rowOff>
    </xdr:to>
    <xdr:cxnSp macro="">
      <xdr:nvCxnSpPr>
        <xdr:cNvPr id="817" name="Прямая соединительная линия 816">
          <a:extLst>
            <a:ext uri="{FF2B5EF4-FFF2-40B4-BE49-F238E27FC236}">
              <a16:creationId xmlns:a16="http://schemas.microsoft.com/office/drawing/2014/main" id="{00000000-0008-0000-0200-000031030000}"/>
            </a:ext>
          </a:extLst>
        </xdr:cNvPr>
        <xdr:cNvCxnSpPr/>
      </xdr:nvCxnSpPr>
      <xdr:spPr>
        <a:xfrm flipH="1" flipV="1">
          <a:off x="9385300" y="252857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276225</xdr:colOff>
      <xdr:row>106</xdr:row>
      <xdr:rowOff>111125</xdr:rowOff>
    </xdr:from>
    <xdr:to>
      <xdr:col>14</xdr:col>
      <xdr:colOff>47625</xdr:colOff>
      <xdr:row>107</xdr:row>
      <xdr:rowOff>42862</xdr:rowOff>
    </xdr:to>
    <xdr:cxnSp macro="">
      <xdr:nvCxnSpPr>
        <xdr:cNvPr id="818" name="Прямая соединительная линия 817">
          <a:extLst>
            <a:ext uri="{FF2B5EF4-FFF2-40B4-BE49-F238E27FC236}">
              <a16:creationId xmlns:a16="http://schemas.microsoft.com/office/drawing/2014/main" id="{00000000-0008-0000-0200-000032030000}"/>
            </a:ext>
          </a:extLst>
        </xdr:cNvPr>
        <xdr:cNvCxnSpPr/>
      </xdr:nvCxnSpPr>
      <xdr:spPr>
        <a:xfrm flipH="1" flipV="1">
          <a:off x="9388475" y="254095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206375</xdr:colOff>
      <xdr:row>106</xdr:row>
      <xdr:rowOff>114300</xdr:rowOff>
    </xdr:from>
    <xdr:to>
      <xdr:col>12</xdr:col>
      <xdr:colOff>104775</xdr:colOff>
      <xdr:row>107</xdr:row>
      <xdr:rowOff>46037</xdr:rowOff>
    </xdr:to>
    <xdr:cxnSp macro="">
      <xdr:nvCxnSpPr>
        <xdr:cNvPr id="819" name="Прямая соединительная линия 818">
          <a:extLst>
            <a:ext uri="{FF2B5EF4-FFF2-40B4-BE49-F238E27FC236}">
              <a16:creationId xmlns:a16="http://schemas.microsoft.com/office/drawing/2014/main" id="{00000000-0008-0000-0200-000033030000}"/>
            </a:ext>
          </a:extLst>
        </xdr:cNvPr>
        <xdr:cNvCxnSpPr/>
      </xdr:nvCxnSpPr>
      <xdr:spPr>
        <a:xfrm flipH="1" flipV="1">
          <a:off x="8721725" y="254127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269875</xdr:colOff>
      <xdr:row>106</xdr:row>
      <xdr:rowOff>114300</xdr:rowOff>
    </xdr:from>
    <xdr:to>
      <xdr:col>10</xdr:col>
      <xdr:colOff>403225</xdr:colOff>
      <xdr:row>107</xdr:row>
      <xdr:rowOff>46037</xdr:rowOff>
    </xdr:to>
    <xdr:cxnSp macro="">
      <xdr:nvCxnSpPr>
        <xdr:cNvPr id="820" name="Прямая соединительная линия 819">
          <a:extLst>
            <a:ext uri="{FF2B5EF4-FFF2-40B4-BE49-F238E27FC236}">
              <a16:creationId xmlns:a16="http://schemas.microsoft.com/office/drawing/2014/main" id="{00000000-0008-0000-0200-000034030000}"/>
            </a:ext>
          </a:extLst>
        </xdr:cNvPr>
        <xdr:cNvCxnSpPr/>
      </xdr:nvCxnSpPr>
      <xdr:spPr>
        <a:xfrm flipH="1" flipV="1">
          <a:off x="8112125" y="254127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177800</xdr:colOff>
      <xdr:row>106</xdr:row>
      <xdr:rowOff>111125</xdr:rowOff>
    </xdr:from>
    <xdr:to>
      <xdr:col>9</xdr:col>
      <xdr:colOff>311150</xdr:colOff>
      <xdr:row>107</xdr:row>
      <xdr:rowOff>42862</xdr:rowOff>
    </xdr:to>
    <xdr:cxnSp macro="">
      <xdr:nvCxnSpPr>
        <xdr:cNvPr id="821" name="Прямая соединительная линия 820">
          <a:extLst>
            <a:ext uri="{FF2B5EF4-FFF2-40B4-BE49-F238E27FC236}">
              <a16:creationId xmlns:a16="http://schemas.microsoft.com/office/drawing/2014/main" id="{00000000-0008-0000-0200-000035030000}"/>
            </a:ext>
          </a:extLst>
        </xdr:cNvPr>
        <xdr:cNvCxnSpPr/>
      </xdr:nvCxnSpPr>
      <xdr:spPr>
        <a:xfrm flipH="1" flipV="1">
          <a:off x="7442200" y="254095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285750</xdr:colOff>
      <xdr:row>106</xdr:row>
      <xdr:rowOff>111125</xdr:rowOff>
    </xdr:from>
    <xdr:to>
      <xdr:col>8</xdr:col>
      <xdr:colOff>419100</xdr:colOff>
      <xdr:row>107</xdr:row>
      <xdr:rowOff>42862</xdr:rowOff>
    </xdr:to>
    <xdr:cxnSp macro="">
      <xdr:nvCxnSpPr>
        <xdr:cNvPr id="822" name="Прямая соединительная линия 821">
          <a:extLst>
            <a:ext uri="{FF2B5EF4-FFF2-40B4-BE49-F238E27FC236}">
              <a16:creationId xmlns:a16="http://schemas.microsoft.com/office/drawing/2014/main" id="{00000000-0008-0000-0200-000036030000}"/>
            </a:ext>
          </a:extLst>
        </xdr:cNvPr>
        <xdr:cNvCxnSpPr/>
      </xdr:nvCxnSpPr>
      <xdr:spPr>
        <a:xfrm flipH="1" flipV="1">
          <a:off x="6661150" y="254095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279400</xdr:colOff>
      <xdr:row>106</xdr:row>
      <xdr:rowOff>111125</xdr:rowOff>
    </xdr:from>
    <xdr:to>
      <xdr:col>6</xdr:col>
      <xdr:colOff>412750</xdr:colOff>
      <xdr:row>107</xdr:row>
      <xdr:rowOff>42862</xdr:rowOff>
    </xdr:to>
    <xdr:cxnSp macro="">
      <xdr:nvCxnSpPr>
        <xdr:cNvPr id="823" name="Прямая соединительная линия 822">
          <a:extLst>
            <a:ext uri="{FF2B5EF4-FFF2-40B4-BE49-F238E27FC236}">
              <a16:creationId xmlns:a16="http://schemas.microsoft.com/office/drawing/2014/main" id="{00000000-0008-0000-0200-000037030000}"/>
            </a:ext>
          </a:extLst>
        </xdr:cNvPr>
        <xdr:cNvCxnSpPr/>
      </xdr:nvCxnSpPr>
      <xdr:spPr>
        <a:xfrm flipH="1" flipV="1">
          <a:off x="5600700" y="254095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212725</xdr:colOff>
      <xdr:row>101</xdr:row>
      <xdr:rowOff>47625</xdr:rowOff>
    </xdr:from>
    <xdr:to>
      <xdr:col>12</xdr:col>
      <xdr:colOff>111125</xdr:colOff>
      <xdr:row>101</xdr:row>
      <xdr:rowOff>163512</xdr:rowOff>
    </xdr:to>
    <xdr:cxnSp macro="">
      <xdr:nvCxnSpPr>
        <xdr:cNvPr id="824" name="Прямая соединительная линия 823">
          <a:extLst>
            <a:ext uri="{FF2B5EF4-FFF2-40B4-BE49-F238E27FC236}">
              <a16:creationId xmlns:a16="http://schemas.microsoft.com/office/drawing/2014/main" id="{00000000-0008-0000-0200-000038030000}"/>
            </a:ext>
          </a:extLst>
        </xdr:cNvPr>
        <xdr:cNvCxnSpPr/>
      </xdr:nvCxnSpPr>
      <xdr:spPr>
        <a:xfrm flipH="1" flipV="1">
          <a:off x="8728075" y="2442527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260350</xdr:colOff>
      <xdr:row>96</xdr:row>
      <xdr:rowOff>107950</xdr:rowOff>
    </xdr:from>
    <xdr:to>
      <xdr:col>10</xdr:col>
      <xdr:colOff>393700</xdr:colOff>
      <xdr:row>97</xdr:row>
      <xdr:rowOff>39687</xdr:rowOff>
    </xdr:to>
    <xdr:cxnSp macro="">
      <xdr:nvCxnSpPr>
        <xdr:cNvPr id="825" name="Прямая соединительная линия 824">
          <a:extLst>
            <a:ext uri="{FF2B5EF4-FFF2-40B4-BE49-F238E27FC236}">
              <a16:creationId xmlns:a16="http://schemas.microsoft.com/office/drawing/2014/main" id="{00000000-0008-0000-0200-000039030000}"/>
            </a:ext>
          </a:extLst>
        </xdr:cNvPr>
        <xdr:cNvCxnSpPr/>
      </xdr:nvCxnSpPr>
      <xdr:spPr>
        <a:xfrm flipH="1" flipV="1">
          <a:off x="8102600" y="2356485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174625</xdr:colOff>
      <xdr:row>91</xdr:row>
      <xdr:rowOff>152400</xdr:rowOff>
    </xdr:from>
    <xdr:to>
      <xdr:col>9</xdr:col>
      <xdr:colOff>307975</xdr:colOff>
      <xdr:row>92</xdr:row>
      <xdr:rowOff>84137</xdr:rowOff>
    </xdr:to>
    <xdr:cxnSp macro="">
      <xdr:nvCxnSpPr>
        <xdr:cNvPr id="826" name="Прямая соединительная линия 825">
          <a:extLst>
            <a:ext uri="{FF2B5EF4-FFF2-40B4-BE49-F238E27FC236}">
              <a16:creationId xmlns:a16="http://schemas.microsoft.com/office/drawing/2014/main" id="{00000000-0008-0000-0200-00003A030000}"/>
            </a:ext>
          </a:extLst>
        </xdr:cNvPr>
        <xdr:cNvCxnSpPr/>
      </xdr:nvCxnSpPr>
      <xdr:spPr>
        <a:xfrm flipH="1" flipV="1">
          <a:off x="7439025" y="2268855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285750</xdr:colOff>
      <xdr:row>87</xdr:row>
      <xdr:rowOff>57150</xdr:rowOff>
    </xdr:from>
    <xdr:to>
      <xdr:col>8</xdr:col>
      <xdr:colOff>419100</xdr:colOff>
      <xdr:row>87</xdr:row>
      <xdr:rowOff>173037</xdr:rowOff>
    </xdr:to>
    <xdr:cxnSp macro="">
      <xdr:nvCxnSpPr>
        <xdr:cNvPr id="827" name="Прямая соединительная линия 826">
          <a:extLst>
            <a:ext uri="{FF2B5EF4-FFF2-40B4-BE49-F238E27FC236}">
              <a16:creationId xmlns:a16="http://schemas.microsoft.com/office/drawing/2014/main" id="{00000000-0008-0000-0200-00003B030000}"/>
            </a:ext>
          </a:extLst>
        </xdr:cNvPr>
        <xdr:cNvCxnSpPr/>
      </xdr:nvCxnSpPr>
      <xdr:spPr>
        <a:xfrm flipH="1" flipV="1">
          <a:off x="6661150" y="218567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285750</xdr:colOff>
      <xdr:row>82</xdr:row>
      <xdr:rowOff>120650</xdr:rowOff>
    </xdr:from>
    <xdr:to>
      <xdr:col>6</xdr:col>
      <xdr:colOff>419100</xdr:colOff>
      <xdr:row>83</xdr:row>
      <xdr:rowOff>52387</xdr:rowOff>
    </xdr:to>
    <xdr:cxnSp macro="">
      <xdr:nvCxnSpPr>
        <xdr:cNvPr id="828" name="Прямая соединительная линия 827">
          <a:extLst>
            <a:ext uri="{FF2B5EF4-FFF2-40B4-BE49-F238E27FC236}">
              <a16:creationId xmlns:a16="http://schemas.microsoft.com/office/drawing/2014/main" id="{00000000-0008-0000-0200-00003C030000}"/>
            </a:ext>
          </a:extLst>
        </xdr:cNvPr>
        <xdr:cNvCxnSpPr/>
      </xdr:nvCxnSpPr>
      <xdr:spPr>
        <a:xfrm flipH="1" flipV="1">
          <a:off x="5607050" y="2099945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74084</xdr:colOff>
      <xdr:row>76</xdr:row>
      <xdr:rowOff>63501</xdr:rowOff>
    </xdr:from>
    <xdr:to>
      <xdr:col>1</xdr:col>
      <xdr:colOff>747284</xdr:colOff>
      <xdr:row>80</xdr:row>
      <xdr:rowOff>17034</xdr:rowOff>
    </xdr:to>
    <xdr:grpSp>
      <xdr:nvGrpSpPr>
        <xdr:cNvPr id="829" name="Группа 82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3D030000}"/>
            </a:ext>
          </a:extLst>
        </xdr:cNvPr>
        <xdr:cNvGrpSpPr>
          <a:grpSpLocks noChangeAspect="1"/>
        </xdr:cNvGrpSpPr>
      </xdr:nvGrpSpPr>
      <xdr:grpSpPr>
        <a:xfrm rot="5400000">
          <a:off x="158751" y="15695084"/>
          <a:ext cx="673200" cy="673200"/>
          <a:chOff x="720000" y="3600000"/>
          <a:chExt cx="792000" cy="792000"/>
        </a:xfrm>
      </xdr:grpSpPr>
      <xdr:sp macro="" textlink="">
        <xdr:nvSpPr>
          <xdr:cNvPr id="830" name="Стрелка влево 114">
            <a:extLst>
              <a:ext uri="{FF2B5EF4-FFF2-40B4-BE49-F238E27FC236}">
                <a16:creationId xmlns:a16="http://schemas.microsoft.com/office/drawing/2014/main" id="{00000000-0008-0000-0200-00003E03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831" name="Прямоугольник 830">
            <a:extLst>
              <a:ext uri="{FF2B5EF4-FFF2-40B4-BE49-F238E27FC236}">
                <a16:creationId xmlns:a16="http://schemas.microsoft.com/office/drawing/2014/main" id="{00000000-0008-0000-0200-00003F03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148784</xdr:colOff>
      <xdr:row>3</xdr:row>
      <xdr:rowOff>67112</xdr:rowOff>
    </xdr:from>
    <xdr:to>
      <xdr:col>17</xdr:col>
      <xdr:colOff>134020</xdr:colOff>
      <xdr:row>15</xdr:row>
      <xdr:rowOff>48470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617" y="1379445"/>
          <a:ext cx="3583569" cy="2584858"/>
        </a:xfrm>
        <a:prstGeom prst="rect">
          <a:avLst/>
        </a:prstGeom>
      </xdr:spPr>
    </xdr:pic>
    <xdr:clientData/>
  </xdr:twoCellAnchor>
  <xdr:twoCellAnchor>
    <xdr:from>
      <xdr:col>1</xdr:col>
      <xdr:colOff>62345</xdr:colOff>
      <xdr:row>0</xdr:row>
      <xdr:rowOff>96982</xdr:rowOff>
    </xdr:from>
    <xdr:to>
      <xdr:col>1</xdr:col>
      <xdr:colOff>735545</xdr:colOff>
      <xdr:row>0</xdr:row>
      <xdr:rowOff>770182</xdr:rowOff>
    </xdr:to>
    <xdr:grpSp>
      <xdr:nvGrpSpPr>
        <xdr:cNvPr id="4" name="Группа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>
          <a:grpSpLocks noChangeAspect="1"/>
        </xdr:cNvGrpSpPr>
      </xdr:nvGrpSpPr>
      <xdr:grpSpPr>
        <a:xfrm>
          <a:off x="143988" y="96982"/>
          <a:ext cx="673200" cy="673200"/>
          <a:chOff x="720000" y="3600000"/>
          <a:chExt cx="792000" cy="792000"/>
        </a:xfrm>
      </xdr:grpSpPr>
      <xdr:sp macro="" textlink="">
        <xdr:nvSpPr>
          <xdr:cNvPr id="5" name="Стрелка влево 32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6" name="Прямоугольник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1286345</xdr:colOff>
      <xdr:row>0</xdr:row>
      <xdr:rowOff>96982</xdr:rowOff>
    </xdr:from>
    <xdr:to>
      <xdr:col>1</xdr:col>
      <xdr:colOff>1959545</xdr:colOff>
      <xdr:row>0</xdr:row>
      <xdr:rowOff>770182</xdr:rowOff>
    </xdr:to>
    <xdr:grpSp>
      <xdr:nvGrpSpPr>
        <xdr:cNvPr id="7" name="Группа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pSpPr/>
      </xdr:nvGrpSpPr>
      <xdr:grpSpPr>
        <a:xfrm>
          <a:off x="1367988" y="96982"/>
          <a:ext cx="673200" cy="673200"/>
          <a:chOff x="1944000" y="3600000"/>
          <a:chExt cx="673200" cy="673200"/>
        </a:xfrm>
      </xdr:grpSpPr>
      <xdr:pic>
        <xdr:nvPicPr>
          <xdr:cNvPr id="8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9" name="Прямоугольник 8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3</xdr:col>
      <xdr:colOff>330745</xdr:colOff>
      <xdr:row>0</xdr:row>
      <xdr:rowOff>96982</xdr:rowOff>
    </xdr:from>
    <xdr:to>
      <xdr:col>5</xdr:col>
      <xdr:colOff>284278</xdr:colOff>
      <xdr:row>0</xdr:row>
      <xdr:rowOff>770182</xdr:rowOff>
    </xdr:to>
    <xdr:grpSp>
      <xdr:nvGrpSpPr>
        <xdr:cNvPr id="10" name="Группа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pSpPr>
          <a:grpSpLocks noChangeAspect="1"/>
        </xdr:cNvGrpSpPr>
      </xdr:nvGrpSpPr>
      <xdr:grpSpPr>
        <a:xfrm>
          <a:off x="3895816" y="96982"/>
          <a:ext cx="679248" cy="673200"/>
          <a:chOff x="4392000" y="3600000"/>
          <a:chExt cx="792000" cy="792000"/>
        </a:xfrm>
      </xdr:grpSpPr>
      <xdr:sp macro="" textlink="">
        <xdr:nvSpPr>
          <xdr:cNvPr id="11" name="Прямоугольник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2" name="Picture 6"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63478</xdr:colOff>
      <xdr:row>0</xdr:row>
      <xdr:rowOff>96982</xdr:rowOff>
    </xdr:from>
    <xdr:to>
      <xdr:col>2</xdr:col>
      <xdr:colOff>736678</xdr:colOff>
      <xdr:row>0</xdr:row>
      <xdr:rowOff>770182</xdr:rowOff>
    </xdr:to>
    <xdr:grpSp>
      <xdr:nvGrpSpPr>
        <xdr:cNvPr id="13" name="Группа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pSpPr/>
      </xdr:nvGrpSpPr>
      <xdr:grpSpPr>
        <a:xfrm>
          <a:off x="2648835" y="96982"/>
          <a:ext cx="673200" cy="673200"/>
          <a:chOff x="3168000" y="3600000"/>
          <a:chExt cx="673200" cy="673200"/>
        </a:xfrm>
      </xdr:grpSpPr>
      <xdr:sp macro="" textlink="">
        <xdr:nvSpPr>
          <xdr:cNvPr id="14" name="Прямоугольник 13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5" name="Picture 2"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16</xdr:col>
      <xdr:colOff>133076</xdr:colOff>
      <xdr:row>7</xdr:row>
      <xdr:rowOff>185880</xdr:rowOff>
    </xdr:from>
    <xdr:to>
      <xdr:col>17</xdr:col>
      <xdr:colOff>316475</xdr:colOff>
      <xdr:row>7</xdr:row>
      <xdr:rowOff>185880</xdr:rowOff>
    </xdr:to>
    <xdr:cxnSp macro="">
      <xdr:nvCxnSpPr>
        <xdr:cNvPr id="17" name="Прямая соединительная линия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CxnSpPr/>
      </xdr:nvCxnSpPr>
      <xdr:spPr>
        <a:xfrm>
          <a:off x="9328670" y="2348849"/>
          <a:ext cx="544555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142060</xdr:colOff>
      <xdr:row>9</xdr:row>
      <xdr:rowOff>43033</xdr:rowOff>
    </xdr:from>
    <xdr:to>
      <xdr:col>17</xdr:col>
      <xdr:colOff>325459</xdr:colOff>
      <xdr:row>9</xdr:row>
      <xdr:rowOff>43033</xdr:rowOff>
    </xdr:to>
    <xdr:cxnSp macro="">
      <xdr:nvCxnSpPr>
        <xdr:cNvPr id="18" name="Прямая соединительная линия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>
          <a:off x="9337654" y="2634627"/>
          <a:ext cx="544555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124907</xdr:colOff>
      <xdr:row>4</xdr:row>
      <xdr:rowOff>164041</xdr:rowOff>
    </xdr:from>
    <xdr:to>
      <xdr:col>16</xdr:col>
      <xdr:colOff>132292</xdr:colOff>
      <xdr:row>8</xdr:row>
      <xdr:rowOff>19039</xdr:rowOff>
    </xdr:to>
    <xdr:cxnSp macro="">
      <xdr:nvCxnSpPr>
        <xdr:cNvPr id="19" name="Прямая соединительная линия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CxnSpPr/>
      </xdr:nvCxnSpPr>
      <xdr:spPr>
        <a:xfrm flipV="1">
          <a:off x="9311240" y="1693333"/>
          <a:ext cx="7385" cy="72283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96992</xdr:colOff>
      <xdr:row>2</xdr:row>
      <xdr:rowOff>93447</xdr:rowOff>
    </xdr:from>
    <xdr:to>
      <xdr:col>12</xdr:col>
      <xdr:colOff>101497</xdr:colOff>
      <xdr:row>3</xdr:row>
      <xdr:rowOff>149059</xdr:rowOff>
    </xdr:to>
    <xdr:cxnSp macro="">
      <xdr:nvCxnSpPr>
        <xdr:cNvPr id="20" name="Прямая соединительная линия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CxnSpPr>
          <a:endCxn id="45" idx="0"/>
        </xdr:cNvCxnSpPr>
      </xdr:nvCxnSpPr>
      <xdr:spPr>
        <a:xfrm flipV="1">
          <a:off x="7843992" y="1188822"/>
          <a:ext cx="4505" cy="27257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95250</xdr:colOff>
      <xdr:row>2</xdr:row>
      <xdr:rowOff>100542</xdr:rowOff>
    </xdr:from>
    <xdr:to>
      <xdr:col>16</xdr:col>
      <xdr:colOff>121026</xdr:colOff>
      <xdr:row>4</xdr:row>
      <xdr:rowOff>174813</xdr:rowOff>
    </xdr:to>
    <xdr:cxnSp macro="">
      <xdr:nvCxnSpPr>
        <xdr:cNvPr id="21" name="Прямая соединительная линия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CxnSpPr/>
      </xdr:nvCxnSpPr>
      <xdr:spPr>
        <a:xfrm flipH="1" flipV="1">
          <a:off x="7842250" y="1195917"/>
          <a:ext cx="1465109" cy="508188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77580</xdr:colOff>
      <xdr:row>9</xdr:row>
      <xdr:rowOff>118998</xdr:rowOff>
    </xdr:from>
    <xdr:to>
      <xdr:col>16</xdr:col>
      <xdr:colOff>77580</xdr:colOff>
      <xdr:row>12</xdr:row>
      <xdr:rowOff>155324</xdr:rowOff>
    </xdr:to>
    <xdr:cxnSp macro="">
      <xdr:nvCxnSpPr>
        <xdr:cNvPr id="23" name="Прямая соединительная линия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CxnSpPr/>
      </xdr:nvCxnSpPr>
      <xdr:spPr>
        <a:xfrm flipH="1" flipV="1">
          <a:off x="9263913" y="2733081"/>
          <a:ext cx="0" cy="68720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33194</xdr:colOff>
      <xdr:row>11</xdr:row>
      <xdr:rowOff>167026</xdr:rowOff>
    </xdr:from>
    <xdr:to>
      <xdr:col>12</xdr:col>
      <xdr:colOff>33194</xdr:colOff>
      <xdr:row>15</xdr:row>
      <xdr:rowOff>125529</xdr:rowOff>
    </xdr:to>
    <xdr:cxnSp macro="">
      <xdr:nvCxnSpPr>
        <xdr:cNvPr id="24" name="Прямая соединительная линия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CxnSpPr/>
      </xdr:nvCxnSpPr>
      <xdr:spPr>
        <a:xfrm flipH="1" flipV="1">
          <a:off x="7780194" y="3215026"/>
          <a:ext cx="0" cy="76283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21647</xdr:colOff>
      <xdr:row>9</xdr:row>
      <xdr:rowOff>89766</xdr:rowOff>
    </xdr:from>
    <xdr:to>
      <xdr:col>8</xdr:col>
      <xdr:colOff>21647</xdr:colOff>
      <xdr:row>12</xdr:row>
      <xdr:rowOff>201535</xdr:rowOff>
    </xdr:to>
    <xdr:cxnSp macro="">
      <xdr:nvCxnSpPr>
        <xdr:cNvPr id="25" name="Прямая соединительная линия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CxnSpPr/>
      </xdr:nvCxnSpPr>
      <xdr:spPr>
        <a:xfrm flipH="1" flipV="1">
          <a:off x="6329314" y="2703849"/>
          <a:ext cx="0" cy="76264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4042</xdr:colOff>
      <xdr:row>4</xdr:row>
      <xdr:rowOff>128215</xdr:rowOff>
    </xdr:from>
    <xdr:to>
      <xdr:col>8</xdr:col>
      <xdr:colOff>15664</xdr:colOff>
      <xdr:row>7</xdr:row>
      <xdr:rowOff>115566</xdr:rowOff>
    </xdr:to>
    <xdr:cxnSp macro="">
      <xdr:nvCxnSpPr>
        <xdr:cNvPr id="26" name="Прямая соединительная линия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CxnSpPr>
          <a:endCxn id="40" idx="0"/>
        </xdr:cNvCxnSpPr>
      </xdr:nvCxnSpPr>
      <xdr:spPr>
        <a:xfrm flipV="1">
          <a:off x="6311709" y="1657507"/>
          <a:ext cx="11622" cy="63822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188673</xdr:colOff>
      <xdr:row>2</xdr:row>
      <xdr:rowOff>86889</xdr:rowOff>
    </xdr:from>
    <xdr:to>
      <xdr:col>7</xdr:col>
      <xdr:colOff>204426</xdr:colOff>
      <xdr:row>6</xdr:row>
      <xdr:rowOff>32681</xdr:rowOff>
    </xdr:to>
    <xdr:cxnSp macro="">
      <xdr:nvCxnSpPr>
        <xdr:cNvPr id="27" name="Прямая соединительная линия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CxnSpPr>
          <a:endCxn id="39" idx="0"/>
        </xdr:cNvCxnSpPr>
      </xdr:nvCxnSpPr>
      <xdr:spPr>
        <a:xfrm flipV="1">
          <a:off x="6132273" y="1179089"/>
          <a:ext cx="15753" cy="80939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30210</xdr:colOff>
      <xdr:row>0</xdr:row>
      <xdr:rowOff>687569</xdr:rowOff>
    </xdr:from>
    <xdr:to>
      <xdr:col>12</xdr:col>
      <xdr:colOff>32866</xdr:colOff>
      <xdr:row>3</xdr:row>
      <xdr:rowOff>131284</xdr:rowOff>
    </xdr:to>
    <xdr:cxnSp macro="">
      <xdr:nvCxnSpPr>
        <xdr:cNvPr id="28" name="Прямая соединительная линия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CxnSpPr>
          <a:endCxn id="37" idx="0"/>
        </xdr:cNvCxnSpPr>
      </xdr:nvCxnSpPr>
      <xdr:spPr>
        <a:xfrm flipV="1">
          <a:off x="7783560" y="687569"/>
          <a:ext cx="2656" cy="751815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2405</xdr:colOff>
      <xdr:row>2</xdr:row>
      <xdr:rowOff>108468</xdr:rowOff>
    </xdr:from>
    <xdr:to>
      <xdr:col>12</xdr:col>
      <xdr:colOff>22977</xdr:colOff>
      <xdr:row>4</xdr:row>
      <xdr:rowOff>136044</xdr:rowOff>
    </xdr:to>
    <xdr:cxnSp macro="">
      <xdr:nvCxnSpPr>
        <xdr:cNvPr id="29" name="Прямая соединительная линия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CxnSpPr>
          <a:endCxn id="38" idx="0"/>
        </xdr:cNvCxnSpPr>
      </xdr:nvCxnSpPr>
      <xdr:spPr>
        <a:xfrm flipV="1">
          <a:off x="6310072" y="1203843"/>
          <a:ext cx="1459905" cy="46149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209766</xdr:colOff>
      <xdr:row>0</xdr:row>
      <xdr:rowOff>693127</xdr:rowOff>
    </xdr:from>
    <xdr:to>
      <xdr:col>12</xdr:col>
      <xdr:colOff>38588</xdr:colOff>
      <xdr:row>2</xdr:row>
      <xdr:rowOff>90454</xdr:rowOff>
    </xdr:to>
    <xdr:cxnSp macro="">
      <xdr:nvCxnSpPr>
        <xdr:cNvPr id="30" name="Прямая соединительная линия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CxnSpPr/>
      </xdr:nvCxnSpPr>
      <xdr:spPr>
        <a:xfrm flipV="1">
          <a:off x="6153366" y="693127"/>
          <a:ext cx="1638572" cy="48952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46816</xdr:colOff>
      <xdr:row>12</xdr:row>
      <xdr:rowOff>165764</xdr:rowOff>
    </xdr:from>
    <xdr:to>
      <xdr:col>16</xdr:col>
      <xdr:colOff>101403</xdr:colOff>
      <xdr:row>15</xdr:row>
      <xdr:rowOff>123951</xdr:rowOff>
    </xdr:to>
    <xdr:cxnSp macro="">
      <xdr:nvCxnSpPr>
        <xdr:cNvPr id="31" name="Прямая соединительная линия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CxnSpPr/>
      </xdr:nvCxnSpPr>
      <xdr:spPr>
        <a:xfrm flipV="1">
          <a:off x="7793816" y="3430722"/>
          <a:ext cx="1493920" cy="54556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25344</xdr:colOff>
      <xdr:row>12</xdr:row>
      <xdr:rowOff>175462</xdr:rowOff>
    </xdr:from>
    <xdr:to>
      <xdr:col>12</xdr:col>
      <xdr:colOff>35431</xdr:colOff>
      <xdr:row>15</xdr:row>
      <xdr:rowOff>130861</xdr:rowOff>
    </xdr:to>
    <xdr:cxnSp macro="">
      <xdr:nvCxnSpPr>
        <xdr:cNvPr id="32" name="Прямая соединительная линия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CxnSpPr>
          <a:endCxn id="43" idx="0"/>
        </xdr:cNvCxnSpPr>
      </xdr:nvCxnSpPr>
      <xdr:spPr>
        <a:xfrm>
          <a:off x="6333011" y="3440420"/>
          <a:ext cx="1449420" cy="54277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295834</xdr:colOff>
      <xdr:row>7</xdr:row>
      <xdr:rowOff>190686</xdr:rowOff>
    </xdr:from>
    <xdr:to>
      <xdr:col>17</xdr:col>
      <xdr:colOff>295834</xdr:colOff>
      <xdr:row>9</xdr:row>
      <xdr:rowOff>34329</xdr:rowOff>
    </xdr:to>
    <xdr:cxnSp macro="">
      <xdr:nvCxnSpPr>
        <xdr:cNvPr id="33" name="Прямая соединительная линия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CxnSpPr/>
      </xdr:nvCxnSpPr>
      <xdr:spPr>
        <a:xfrm flipH="1" flipV="1">
          <a:off x="9852584" y="2353655"/>
          <a:ext cx="0" cy="272268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277658</xdr:colOff>
      <xdr:row>7</xdr:row>
      <xdr:rowOff>183026</xdr:rowOff>
    </xdr:from>
    <xdr:to>
      <xdr:col>17</xdr:col>
      <xdr:colOff>313658</xdr:colOff>
      <xdr:row>8</xdr:row>
      <xdr:rowOff>41847</xdr:rowOff>
    </xdr:to>
    <xdr:sp macro="" textlink="">
      <xdr:nvSpPr>
        <xdr:cNvPr id="34" name="Равнобедренный треугольник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/>
      </xdr:nvSpPr>
      <xdr:spPr>
        <a:xfrm>
          <a:off x="9834408" y="2345995"/>
          <a:ext cx="36000" cy="7313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17</xdr:col>
      <xdr:colOff>280432</xdr:colOff>
      <xdr:row>8</xdr:row>
      <xdr:rowOff>176432</xdr:rowOff>
    </xdr:from>
    <xdr:to>
      <xdr:col>17</xdr:col>
      <xdr:colOff>316432</xdr:colOff>
      <xdr:row>9</xdr:row>
      <xdr:rowOff>35253</xdr:rowOff>
    </xdr:to>
    <xdr:sp macro="" textlink="">
      <xdr:nvSpPr>
        <xdr:cNvPr id="35" name="Равнобедренный треугольник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 rot="10800000">
          <a:off x="9837182" y="2553713"/>
          <a:ext cx="36000" cy="7313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16</xdr:col>
      <xdr:colOff>29324</xdr:colOff>
      <xdr:row>12</xdr:row>
      <xdr:rowOff>163661</xdr:rowOff>
    </xdr:from>
    <xdr:to>
      <xdr:col>16</xdr:col>
      <xdr:colOff>98918</xdr:colOff>
      <xdr:row>12</xdr:row>
      <xdr:rowOff>201048</xdr:rowOff>
    </xdr:to>
    <xdr:sp macro="" textlink="">
      <xdr:nvSpPr>
        <xdr:cNvPr id="36" name="Равнобедренный треугольник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 rot="4520349">
          <a:off x="9231760" y="3412516"/>
          <a:ext cx="37387" cy="6959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323344</xdr:colOff>
      <xdr:row>0</xdr:row>
      <xdr:rowOff>682131</xdr:rowOff>
    </xdr:from>
    <xdr:to>
      <xdr:col>12</xdr:col>
      <xdr:colOff>35074</xdr:colOff>
      <xdr:row>0</xdr:row>
      <xdr:rowOff>718131</xdr:rowOff>
    </xdr:to>
    <xdr:sp macro="" textlink="">
      <xdr:nvSpPr>
        <xdr:cNvPr id="37" name="Равнобедренный треугольник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>
        <a:xfrm rot="4203748">
          <a:off x="7733584" y="663291"/>
          <a:ext cx="36000" cy="7368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313202</xdr:colOff>
      <xdr:row>2</xdr:row>
      <xdr:rowOff>103505</xdr:rowOff>
    </xdr:from>
    <xdr:to>
      <xdr:col>12</xdr:col>
      <xdr:colOff>25537</xdr:colOff>
      <xdr:row>2</xdr:row>
      <xdr:rowOff>140124</xdr:rowOff>
    </xdr:to>
    <xdr:sp macro="" textlink="">
      <xdr:nvSpPr>
        <xdr:cNvPr id="38" name="Равнобедренный треугольник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/>
      </xdr:nvSpPr>
      <xdr:spPr>
        <a:xfrm rot="4097412">
          <a:off x="7718143" y="1181106"/>
          <a:ext cx="36619" cy="72168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203417</xdr:colOff>
      <xdr:row>2</xdr:row>
      <xdr:rowOff>59961</xdr:rowOff>
    </xdr:from>
    <xdr:to>
      <xdr:col>7</xdr:col>
      <xdr:colOff>274980</xdr:colOff>
      <xdr:row>2</xdr:row>
      <xdr:rowOff>96938</xdr:rowOff>
    </xdr:to>
    <xdr:sp macro="" textlink="">
      <xdr:nvSpPr>
        <xdr:cNvPr id="39" name="Равнобедренный треугольник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/>
      </xdr:nvSpPr>
      <xdr:spPr>
        <a:xfrm rot="15381430">
          <a:off x="6164310" y="1134868"/>
          <a:ext cx="36977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14482</xdr:colOff>
      <xdr:row>4</xdr:row>
      <xdr:rowOff>101098</xdr:rowOff>
    </xdr:from>
    <xdr:to>
      <xdr:col>8</xdr:col>
      <xdr:colOff>86045</xdr:colOff>
      <xdr:row>4</xdr:row>
      <xdr:rowOff>137098</xdr:rowOff>
    </xdr:to>
    <xdr:sp macro="" textlink="">
      <xdr:nvSpPr>
        <xdr:cNvPr id="40" name="Равнобедренный треугольник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 rot="15314249">
          <a:off x="6339931" y="1612608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25067</xdr:colOff>
      <xdr:row>12</xdr:row>
      <xdr:rowOff>172675</xdr:rowOff>
    </xdr:from>
    <xdr:to>
      <xdr:col>8</xdr:col>
      <xdr:colOff>96630</xdr:colOff>
      <xdr:row>12</xdr:row>
      <xdr:rowOff>208675</xdr:rowOff>
    </xdr:to>
    <xdr:sp macro="" textlink="">
      <xdr:nvSpPr>
        <xdr:cNvPr id="41" name="Равнобедренный треугольник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>
        <a:xfrm rot="-3600000">
          <a:off x="6350516" y="3419851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301066</xdr:colOff>
      <xdr:row>15</xdr:row>
      <xdr:rowOff>86894</xdr:rowOff>
    </xdr:from>
    <xdr:to>
      <xdr:col>12</xdr:col>
      <xdr:colOff>14188</xdr:colOff>
      <xdr:row>15</xdr:row>
      <xdr:rowOff>122894</xdr:rowOff>
    </xdr:to>
    <xdr:sp macro="" textlink="">
      <xdr:nvSpPr>
        <xdr:cNvPr id="42" name="Равнобедренный треугольник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 rot="7200000">
          <a:off x="7706711" y="3920749"/>
          <a:ext cx="36000" cy="72955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30637</xdr:colOff>
      <xdr:row>15</xdr:row>
      <xdr:rowOff>94971</xdr:rowOff>
    </xdr:from>
    <xdr:to>
      <xdr:col>12</xdr:col>
      <xdr:colOff>102200</xdr:colOff>
      <xdr:row>15</xdr:row>
      <xdr:rowOff>130971</xdr:rowOff>
    </xdr:to>
    <xdr:sp macro="" textlink="">
      <xdr:nvSpPr>
        <xdr:cNvPr id="43" name="Равнобедренный треугольник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 rot="14400000">
          <a:off x="7795419" y="3929522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16</xdr:col>
      <xdr:colOff>45118</xdr:colOff>
      <xdr:row>4</xdr:row>
      <xdr:rowOff>137863</xdr:rowOff>
    </xdr:from>
    <xdr:to>
      <xdr:col>16</xdr:col>
      <xdr:colOff>116681</xdr:colOff>
      <xdr:row>4</xdr:row>
      <xdr:rowOff>173863</xdr:rowOff>
    </xdr:to>
    <xdr:sp macro="" textlink="">
      <xdr:nvSpPr>
        <xdr:cNvPr id="44" name="Равнобедренный треугольник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 rot="7200000">
          <a:off x="9258494" y="1640112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96703</xdr:colOff>
      <xdr:row>2</xdr:row>
      <xdr:rowOff>93338</xdr:rowOff>
    </xdr:from>
    <xdr:to>
      <xdr:col>12</xdr:col>
      <xdr:colOff>168266</xdr:colOff>
      <xdr:row>2</xdr:row>
      <xdr:rowOff>129338</xdr:rowOff>
    </xdr:to>
    <xdr:sp macro="" textlink="">
      <xdr:nvSpPr>
        <xdr:cNvPr id="45" name="Равнобедренный треугольник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/>
      </xdr:nvSpPr>
      <xdr:spPr>
        <a:xfrm rot="-3600000">
          <a:off x="7861485" y="1170931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</xdr:row>
          <xdr:rowOff>215900</xdr:rowOff>
        </xdr:from>
        <xdr:to>
          <xdr:col>5</xdr:col>
          <xdr:colOff>1022350</xdr:colOff>
          <xdr:row>3</xdr:row>
          <xdr:rowOff>6350</xdr:rowOff>
        </xdr:to>
        <xdr:sp macro="" textlink="">
          <xdr:nvSpPr>
            <xdr:cNvPr id="13313" name="Drop Down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3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0</xdr:rowOff>
        </xdr:from>
        <xdr:to>
          <xdr:col>5</xdr:col>
          <xdr:colOff>1016000</xdr:colOff>
          <xdr:row>4</xdr:row>
          <xdr:rowOff>0</xdr:rowOff>
        </xdr:to>
        <xdr:sp macro="" textlink="">
          <xdr:nvSpPr>
            <xdr:cNvPr id="13314" name="Drop Down 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3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25400</xdr:colOff>
          <xdr:row>3</xdr:row>
          <xdr:rowOff>215900</xdr:rowOff>
        </xdr:from>
        <xdr:to>
          <xdr:col>5</xdr:col>
          <xdr:colOff>1022350</xdr:colOff>
          <xdr:row>5</xdr:row>
          <xdr:rowOff>12700</xdr:rowOff>
        </xdr:to>
        <xdr:sp macro="" textlink="">
          <xdr:nvSpPr>
            <xdr:cNvPr id="13315" name="Drop Down 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3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</xdr:col>
      <xdr:colOff>1442357</xdr:colOff>
      <xdr:row>15</xdr:row>
      <xdr:rowOff>36287</xdr:rowOff>
    </xdr:from>
    <xdr:to>
      <xdr:col>3</xdr:col>
      <xdr:colOff>489857</xdr:colOff>
      <xdr:row>20</xdr:row>
      <xdr:rowOff>95250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907" y="3878037"/>
          <a:ext cx="2527300" cy="2021113"/>
        </a:xfrm>
        <a:prstGeom prst="rect">
          <a:avLst/>
        </a:prstGeom>
      </xdr:spPr>
    </xdr:pic>
    <xdr:clientData/>
  </xdr:twoCellAnchor>
  <xdr:twoCellAnchor>
    <xdr:from>
      <xdr:col>1</xdr:col>
      <xdr:colOff>1530350</xdr:colOff>
      <xdr:row>19</xdr:row>
      <xdr:rowOff>349250</xdr:rowOff>
    </xdr:from>
    <xdr:to>
      <xdr:col>1</xdr:col>
      <xdr:colOff>1530350</xdr:colOff>
      <xdr:row>20</xdr:row>
      <xdr:rowOff>179804</xdr:rowOff>
    </xdr:to>
    <xdr:cxnSp macro="">
      <xdr:nvCxnSpPr>
        <xdr:cNvPr id="50" name="Прямая соединительная линия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CxnSpPr/>
      </xdr:nvCxnSpPr>
      <xdr:spPr>
        <a:xfrm flipH="1" flipV="1">
          <a:off x="1612900" y="5219700"/>
          <a:ext cx="0" cy="76400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380094</xdr:colOff>
      <xdr:row>20</xdr:row>
      <xdr:rowOff>75294</xdr:rowOff>
    </xdr:from>
    <xdr:to>
      <xdr:col>3</xdr:col>
      <xdr:colOff>387044</xdr:colOff>
      <xdr:row>22</xdr:row>
      <xdr:rowOff>10733</xdr:rowOff>
    </xdr:to>
    <xdr:cxnSp macro="">
      <xdr:nvCxnSpPr>
        <xdr:cNvPr id="51" name="Прямая соединительная линия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CxnSpPr>
          <a:stCxn id="56" idx="0"/>
        </xdr:cNvCxnSpPr>
      </xdr:nvCxnSpPr>
      <xdr:spPr>
        <a:xfrm flipH="1" flipV="1">
          <a:off x="3945165" y="5903687"/>
          <a:ext cx="6950" cy="69290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1524907</xdr:colOff>
      <xdr:row>20</xdr:row>
      <xdr:rowOff>179614</xdr:rowOff>
    </xdr:from>
    <xdr:to>
      <xdr:col>3</xdr:col>
      <xdr:colOff>393700</xdr:colOff>
      <xdr:row>22</xdr:row>
      <xdr:rowOff>6350</xdr:rowOff>
    </xdr:to>
    <xdr:cxnSp macro="">
      <xdr:nvCxnSpPr>
        <xdr:cNvPr id="53" name="Прямая соединительная линия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CxnSpPr/>
      </xdr:nvCxnSpPr>
      <xdr:spPr>
        <a:xfrm>
          <a:off x="1607457" y="5983514"/>
          <a:ext cx="2348593" cy="58238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313870</xdr:colOff>
      <xdr:row>21</xdr:row>
      <xdr:rowOff>166005</xdr:rowOff>
    </xdr:from>
    <xdr:to>
      <xdr:col>3</xdr:col>
      <xdr:colOff>388942</xdr:colOff>
      <xdr:row>22</xdr:row>
      <xdr:rowOff>17855</xdr:rowOff>
    </xdr:to>
    <xdr:sp macro="" textlink="">
      <xdr:nvSpPr>
        <xdr:cNvPr id="56" name="Равнобедренный треугольни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/>
      </xdr:nvSpPr>
      <xdr:spPr>
        <a:xfrm rot="6497945">
          <a:off x="3897570" y="6547269"/>
          <a:ext cx="37814" cy="7507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1543049</xdr:colOff>
      <xdr:row>20</xdr:row>
      <xdr:rowOff>171451</xdr:rowOff>
    </xdr:from>
    <xdr:to>
      <xdr:col>1</xdr:col>
      <xdr:colOff>1614612</xdr:colOff>
      <xdr:row>20</xdr:row>
      <xdr:rowOff>207451</xdr:rowOff>
    </xdr:to>
    <xdr:sp macro="" textlink="">
      <xdr:nvSpPr>
        <xdr:cNvPr id="57" name="Равнобедренный треугольни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/>
      </xdr:nvSpPr>
      <xdr:spPr>
        <a:xfrm rot="17159435">
          <a:off x="1643381" y="5957569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1</xdr:col>
      <xdr:colOff>353785</xdr:colOff>
      <xdr:row>25</xdr:row>
      <xdr:rowOff>45356</xdr:rowOff>
    </xdr:from>
    <xdr:to>
      <xdr:col>1</xdr:col>
      <xdr:colOff>1395205</xdr:colOff>
      <xdr:row>29</xdr:row>
      <xdr:rowOff>36286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8" y="7411356"/>
          <a:ext cx="1041420" cy="934358"/>
        </a:xfrm>
        <a:prstGeom prst="rect">
          <a:avLst/>
        </a:prstGeom>
      </xdr:spPr>
    </xdr:pic>
    <xdr:clientData/>
  </xdr:twoCellAnchor>
  <xdr:twoCellAnchor editAs="oneCell">
    <xdr:from>
      <xdr:col>1</xdr:col>
      <xdr:colOff>870856</xdr:colOff>
      <xdr:row>30</xdr:row>
      <xdr:rowOff>18142</xdr:rowOff>
    </xdr:from>
    <xdr:to>
      <xdr:col>5</xdr:col>
      <xdr:colOff>89290</xdr:colOff>
      <xdr:row>33</xdr:row>
      <xdr:rowOff>54429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9" y="8508999"/>
          <a:ext cx="3427577" cy="1895930"/>
        </a:xfrm>
        <a:prstGeom prst="rect">
          <a:avLst/>
        </a:prstGeom>
      </xdr:spPr>
    </xdr:pic>
    <xdr:clientData/>
  </xdr:twoCellAnchor>
  <xdr:twoCellAnchor>
    <xdr:from>
      <xdr:col>1</xdr:col>
      <xdr:colOff>1605643</xdr:colOff>
      <xdr:row>27</xdr:row>
      <xdr:rowOff>9072</xdr:rowOff>
    </xdr:from>
    <xdr:to>
      <xdr:col>1</xdr:col>
      <xdr:colOff>1612593</xdr:colOff>
      <xdr:row>30</xdr:row>
      <xdr:rowOff>153153</xdr:rowOff>
    </xdr:to>
    <xdr:cxnSp macro="">
      <xdr:nvCxnSpPr>
        <xdr:cNvPr id="73" name="Прямая соединительная линия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CxnSpPr/>
      </xdr:nvCxnSpPr>
      <xdr:spPr>
        <a:xfrm flipH="1" flipV="1">
          <a:off x="1687286" y="7955643"/>
          <a:ext cx="6950" cy="68836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834571</xdr:colOff>
      <xdr:row>29</xdr:row>
      <xdr:rowOff>81642</xdr:rowOff>
    </xdr:from>
    <xdr:to>
      <xdr:col>2</xdr:col>
      <xdr:colOff>834571</xdr:colOff>
      <xdr:row>32</xdr:row>
      <xdr:rowOff>302269</xdr:rowOff>
    </xdr:to>
    <xdr:cxnSp macro="">
      <xdr:nvCxnSpPr>
        <xdr:cNvPr id="74" name="Прямая соединительная линия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CxnSpPr/>
      </xdr:nvCxnSpPr>
      <xdr:spPr>
        <a:xfrm flipH="1" flipV="1">
          <a:off x="3419928" y="8391071"/>
          <a:ext cx="0" cy="76491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1605643</xdr:colOff>
      <xdr:row>27</xdr:row>
      <xdr:rowOff>18143</xdr:rowOff>
    </xdr:from>
    <xdr:to>
      <xdr:col>2</xdr:col>
      <xdr:colOff>843643</xdr:colOff>
      <xdr:row>29</xdr:row>
      <xdr:rowOff>90714</xdr:rowOff>
    </xdr:to>
    <xdr:cxnSp macro="">
      <xdr:nvCxnSpPr>
        <xdr:cNvPr id="75" name="Прямая соединительная линия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CxnSpPr/>
      </xdr:nvCxnSpPr>
      <xdr:spPr>
        <a:xfrm>
          <a:off x="1687286" y="7964714"/>
          <a:ext cx="1741714" cy="43542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1610592</xdr:colOff>
      <xdr:row>27</xdr:row>
      <xdr:rowOff>5773</xdr:rowOff>
    </xdr:from>
    <xdr:to>
      <xdr:col>1</xdr:col>
      <xdr:colOff>1682155</xdr:colOff>
      <xdr:row>27</xdr:row>
      <xdr:rowOff>41773</xdr:rowOff>
    </xdr:to>
    <xdr:sp macro="" textlink="">
      <xdr:nvSpPr>
        <xdr:cNvPr id="77" name="Равнобедренный треугольни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/>
      </xdr:nvSpPr>
      <xdr:spPr>
        <a:xfrm rot="17159435">
          <a:off x="1709192" y="7890855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756227</xdr:colOff>
      <xdr:row>29</xdr:row>
      <xdr:rowOff>63500</xdr:rowOff>
    </xdr:from>
    <xdr:to>
      <xdr:col>2</xdr:col>
      <xdr:colOff>831299</xdr:colOff>
      <xdr:row>29</xdr:row>
      <xdr:rowOff>100077</xdr:rowOff>
    </xdr:to>
    <xdr:sp macro="" textlink="">
      <xdr:nvSpPr>
        <xdr:cNvPr id="78" name="Равнобедренный треугольни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/>
      </xdr:nvSpPr>
      <xdr:spPr>
        <a:xfrm rot="6497945">
          <a:off x="3355883" y="8316571"/>
          <a:ext cx="36577" cy="7507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767774</xdr:colOff>
      <xdr:row>32</xdr:row>
      <xdr:rowOff>1246909</xdr:rowOff>
    </xdr:from>
    <xdr:to>
      <xdr:col>2</xdr:col>
      <xdr:colOff>773546</xdr:colOff>
      <xdr:row>34</xdr:row>
      <xdr:rowOff>173182</xdr:rowOff>
    </xdr:to>
    <xdr:cxnSp macro="">
      <xdr:nvCxnSpPr>
        <xdr:cNvPr id="79" name="Прямая соединительная линия 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CxnSpPr/>
      </xdr:nvCxnSpPr>
      <xdr:spPr>
        <a:xfrm flipH="1" flipV="1">
          <a:off x="3348183" y="10073409"/>
          <a:ext cx="5772" cy="61190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1656773</xdr:colOff>
      <xdr:row>32</xdr:row>
      <xdr:rowOff>773545</xdr:rowOff>
    </xdr:from>
    <xdr:to>
      <xdr:col>1</xdr:col>
      <xdr:colOff>1663723</xdr:colOff>
      <xdr:row>32</xdr:row>
      <xdr:rowOff>1471807</xdr:rowOff>
    </xdr:to>
    <xdr:cxnSp macro="">
      <xdr:nvCxnSpPr>
        <xdr:cNvPr id="80" name="Прямая соединительная линия 7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CxnSpPr/>
      </xdr:nvCxnSpPr>
      <xdr:spPr>
        <a:xfrm flipH="1" flipV="1">
          <a:off x="1737591" y="9600045"/>
          <a:ext cx="6950" cy="69826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1662546</xdr:colOff>
      <xdr:row>32</xdr:row>
      <xdr:rowOff>1460500</xdr:rowOff>
    </xdr:from>
    <xdr:to>
      <xdr:col>2</xdr:col>
      <xdr:colOff>767773</xdr:colOff>
      <xdr:row>34</xdr:row>
      <xdr:rowOff>173182</xdr:rowOff>
    </xdr:to>
    <xdr:cxnSp macro="">
      <xdr:nvCxnSpPr>
        <xdr:cNvPr id="81" name="Прямая соединительная линия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CxnSpPr/>
      </xdr:nvCxnSpPr>
      <xdr:spPr>
        <a:xfrm>
          <a:off x="1743364" y="10287000"/>
          <a:ext cx="1604818" cy="398318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704273</xdr:colOff>
      <xdr:row>34</xdr:row>
      <xdr:rowOff>150091</xdr:rowOff>
    </xdr:from>
    <xdr:to>
      <xdr:col>2</xdr:col>
      <xdr:colOff>779345</xdr:colOff>
      <xdr:row>35</xdr:row>
      <xdr:rowOff>1940</xdr:rowOff>
    </xdr:to>
    <xdr:sp macro="" textlink="">
      <xdr:nvSpPr>
        <xdr:cNvPr id="84" name="Равнобедренный треугольник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SpPr/>
      </xdr:nvSpPr>
      <xdr:spPr>
        <a:xfrm rot="6497945">
          <a:off x="3303929" y="10642980"/>
          <a:ext cx="36577" cy="7507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1662546</xdr:colOff>
      <xdr:row>32</xdr:row>
      <xdr:rowOff>1454728</xdr:rowOff>
    </xdr:from>
    <xdr:to>
      <xdr:col>1</xdr:col>
      <xdr:colOff>1734109</xdr:colOff>
      <xdr:row>32</xdr:row>
      <xdr:rowOff>1490728</xdr:rowOff>
    </xdr:to>
    <xdr:sp macro="" textlink="">
      <xdr:nvSpPr>
        <xdr:cNvPr id="85" name="Равнобедренный треугольни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/>
      </xdr:nvSpPr>
      <xdr:spPr>
        <a:xfrm rot="17159435">
          <a:off x="1761146" y="10263446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6</xdr:col>
      <xdr:colOff>9070</xdr:colOff>
      <xdr:row>25</xdr:row>
      <xdr:rowOff>100510</xdr:rowOff>
    </xdr:from>
    <xdr:to>
      <xdr:col>7</xdr:col>
      <xdr:colOff>308428</xdr:colOff>
      <xdr:row>28</xdr:row>
      <xdr:rowOff>168728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3999" y="7466510"/>
          <a:ext cx="943429" cy="830218"/>
        </a:xfrm>
        <a:prstGeom prst="rect">
          <a:avLst/>
        </a:prstGeom>
      </xdr:spPr>
    </xdr:pic>
    <xdr:clientData/>
  </xdr:twoCellAnchor>
  <xdr:twoCellAnchor editAs="oneCell">
    <xdr:from>
      <xdr:col>6</xdr:col>
      <xdr:colOff>408216</xdr:colOff>
      <xdr:row>31</xdr:row>
      <xdr:rowOff>81643</xdr:rowOff>
    </xdr:from>
    <xdr:to>
      <xdr:col>15</xdr:col>
      <xdr:colOff>208644</xdr:colOff>
      <xdr:row>34</xdr:row>
      <xdr:rowOff>81642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3145" y="8753929"/>
          <a:ext cx="3347356" cy="1859642"/>
        </a:xfrm>
        <a:prstGeom prst="rect">
          <a:avLst/>
        </a:prstGeom>
      </xdr:spPr>
    </xdr:pic>
    <xdr:clientData/>
  </xdr:twoCellAnchor>
  <xdr:twoCellAnchor>
    <xdr:from>
      <xdr:col>8</xdr:col>
      <xdr:colOff>154214</xdr:colOff>
      <xdr:row>28</xdr:row>
      <xdr:rowOff>99786</xdr:rowOff>
    </xdr:from>
    <xdr:to>
      <xdr:col>8</xdr:col>
      <xdr:colOff>161164</xdr:colOff>
      <xdr:row>32</xdr:row>
      <xdr:rowOff>62439</xdr:rowOff>
    </xdr:to>
    <xdr:cxnSp macro="">
      <xdr:nvCxnSpPr>
        <xdr:cNvPr id="90" name="Прямая соединительная линия 89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CxnSpPr/>
      </xdr:nvCxnSpPr>
      <xdr:spPr>
        <a:xfrm flipH="1" flipV="1">
          <a:off x="6486071" y="8227786"/>
          <a:ext cx="6950" cy="68836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63501</xdr:colOff>
      <xdr:row>30</xdr:row>
      <xdr:rowOff>172358</xdr:rowOff>
    </xdr:from>
    <xdr:to>
      <xdr:col>13</xdr:col>
      <xdr:colOff>63501</xdr:colOff>
      <xdr:row>32</xdr:row>
      <xdr:rowOff>574413</xdr:rowOff>
    </xdr:to>
    <xdr:cxnSp macro="">
      <xdr:nvCxnSpPr>
        <xdr:cNvPr id="91" name="Прямая соединительная линия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CxnSpPr/>
      </xdr:nvCxnSpPr>
      <xdr:spPr>
        <a:xfrm flipH="1" flipV="1">
          <a:off x="8209644" y="8663215"/>
          <a:ext cx="0" cy="76491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145144</xdr:colOff>
      <xdr:row>28</xdr:row>
      <xdr:rowOff>99786</xdr:rowOff>
    </xdr:from>
    <xdr:to>
      <xdr:col>13</xdr:col>
      <xdr:colOff>72572</xdr:colOff>
      <xdr:row>30</xdr:row>
      <xdr:rowOff>172358</xdr:rowOff>
    </xdr:to>
    <xdr:cxnSp macro="">
      <xdr:nvCxnSpPr>
        <xdr:cNvPr id="92" name="Прямая соединительная линия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CxnSpPr/>
      </xdr:nvCxnSpPr>
      <xdr:spPr>
        <a:xfrm>
          <a:off x="6477001" y="8227786"/>
          <a:ext cx="1741714" cy="43542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5773</xdr:colOff>
      <xdr:row>30</xdr:row>
      <xdr:rowOff>144319</xdr:rowOff>
    </xdr:from>
    <xdr:to>
      <xdr:col>13</xdr:col>
      <xdr:colOff>80845</xdr:colOff>
      <xdr:row>30</xdr:row>
      <xdr:rowOff>180896</xdr:rowOff>
    </xdr:to>
    <xdr:sp macro="" textlink="">
      <xdr:nvSpPr>
        <xdr:cNvPr id="93" name="Равнобедренный треугольник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/>
      </xdr:nvSpPr>
      <xdr:spPr>
        <a:xfrm rot="6497945">
          <a:off x="8158793" y="8582117"/>
          <a:ext cx="36577" cy="7507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145145</xdr:colOff>
      <xdr:row>28</xdr:row>
      <xdr:rowOff>83293</xdr:rowOff>
    </xdr:from>
    <xdr:to>
      <xdr:col>8</xdr:col>
      <xdr:colOff>216708</xdr:colOff>
      <xdr:row>28</xdr:row>
      <xdr:rowOff>119293</xdr:rowOff>
    </xdr:to>
    <xdr:sp macro="" textlink="">
      <xdr:nvSpPr>
        <xdr:cNvPr id="94" name="Равнобедренный треугольник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/>
      </xdr:nvSpPr>
      <xdr:spPr>
        <a:xfrm rot="17159435">
          <a:off x="6478291" y="8153102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346605</xdr:colOff>
      <xdr:row>33</xdr:row>
      <xdr:rowOff>14993</xdr:rowOff>
    </xdr:from>
    <xdr:to>
      <xdr:col>12</xdr:col>
      <xdr:colOff>352377</xdr:colOff>
      <xdr:row>36</xdr:row>
      <xdr:rowOff>71919</xdr:rowOff>
    </xdr:to>
    <xdr:cxnSp macro="">
      <xdr:nvCxnSpPr>
        <xdr:cNvPr id="95" name="Прямая соединительная линия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CxnSpPr/>
      </xdr:nvCxnSpPr>
      <xdr:spPr>
        <a:xfrm flipH="1" flipV="1">
          <a:off x="8121827" y="10372549"/>
          <a:ext cx="5772" cy="60725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187479</xdr:colOff>
      <xdr:row>32</xdr:row>
      <xdr:rowOff>1042207</xdr:rowOff>
    </xdr:from>
    <xdr:to>
      <xdr:col>8</xdr:col>
      <xdr:colOff>194429</xdr:colOff>
      <xdr:row>34</xdr:row>
      <xdr:rowOff>61247</xdr:rowOff>
    </xdr:to>
    <xdr:cxnSp macro="">
      <xdr:nvCxnSpPr>
        <xdr:cNvPr id="96" name="Прямая соединительная линия 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CxnSpPr/>
      </xdr:nvCxnSpPr>
      <xdr:spPr>
        <a:xfrm flipH="1" flipV="1">
          <a:off x="6523368" y="9903985"/>
          <a:ext cx="6950" cy="69826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183445</xdr:colOff>
      <xdr:row>34</xdr:row>
      <xdr:rowOff>49389</xdr:rowOff>
    </xdr:from>
    <xdr:to>
      <xdr:col>12</xdr:col>
      <xdr:colOff>354061</xdr:colOff>
      <xdr:row>36</xdr:row>
      <xdr:rowOff>74404</xdr:rowOff>
    </xdr:to>
    <xdr:cxnSp macro="">
      <xdr:nvCxnSpPr>
        <xdr:cNvPr id="97" name="Прямая соединительная линия 96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CxnSpPr/>
      </xdr:nvCxnSpPr>
      <xdr:spPr>
        <a:xfrm>
          <a:off x="6519334" y="10590389"/>
          <a:ext cx="1609949" cy="39190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275167</xdr:colOff>
      <xdr:row>36</xdr:row>
      <xdr:rowOff>56444</xdr:rowOff>
    </xdr:from>
    <xdr:to>
      <xdr:col>12</xdr:col>
      <xdr:colOff>350239</xdr:colOff>
      <xdr:row>36</xdr:row>
      <xdr:rowOff>91737</xdr:rowOff>
    </xdr:to>
    <xdr:sp macro="" textlink="">
      <xdr:nvSpPr>
        <xdr:cNvPr id="98" name="Равнобедренный треугольник 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SpPr/>
      </xdr:nvSpPr>
      <xdr:spPr>
        <a:xfrm rot="6497945">
          <a:off x="8070278" y="10944444"/>
          <a:ext cx="35293" cy="7507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169333</xdr:colOff>
      <xdr:row>34</xdr:row>
      <xdr:rowOff>42334</xdr:rowOff>
    </xdr:from>
    <xdr:to>
      <xdr:col>8</xdr:col>
      <xdr:colOff>240896</xdr:colOff>
      <xdr:row>34</xdr:row>
      <xdr:rowOff>78334</xdr:rowOff>
    </xdr:to>
    <xdr:sp macro="" textlink="">
      <xdr:nvSpPr>
        <xdr:cNvPr id="99" name="Равнобедренный треугольник 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SpPr/>
      </xdr:nvSpPr>
      <xdr:spPr>
        <a:xfrm rot="17159435">
          <a:off x="6523004" y="10565552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5</xdr:col>
      <xdr:colOff>362856</xdr:colOff>
      <xdr:row>33</xdr:row>
      <xdr:rowOff>117929</xdr:rowOff>
    </xdr:from>
    <xdr:to>
      <xdr:col>6</xdr:col>
      <xdr:colOff>607784</xdr:colOff>
      <xdr:row>37</xdr:row>
      <xdr:rowOff>128371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3642" y="10468429"/>
          <a:ext cx="1279071" cy="7361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4"/>
  <dimension ref="A1:I1265"/>
  <sheetViews>
    <sheetView workbookViewId="0">
      <selection activeCell="B11" sqref="B11"/>
    </sheetView>
  </sheetViews>
  <sheetFormatPr defaultColWidth="9.1796875" defaultRowHeight="14.5"/>
  <cols>
    <col min="1" max="1" width="9.1796875" style="33" customWidth="1"/>
    <col min="2" max="2" width="81.1796875" style="17" bestFit="1" customWidth="1"/>
    <col min="3" max="3" width="10.81640625" style="17" customWidth="1"/>
    <col min="4" max="4" width="9.1796875" style="17"/>
    <col min="5" max="5" width="11.81640625" style="17" customWidth="1"/>
    <col min="6" max="6" width="12.54296875" style="17" customWidth="1"/>
    <col min="7" max="7" width="9.1796875" style="17"/>
    <col min="8" max="8" width="12.54296875" style="17" customWidth="1"/>
    <col min="9" max="9" width="3" style="17" hidden="1" customWidth="1"/>
    <col min="10" max="16384" width="9.1796875" style="17"/>
  </cols>
  <sheetData>
    <row r="1" spans="1:9" s="10" customFormat="1" ht="42.5" thickBot="1">
      <c r="A1" s="9" t="s">
        <v>5</v>
      </c>
      <c r="B1" s="6" t="s">
        <v>6</v>
      </c>
      <c r="C1" s="7" t="s">
        <v>42</v>
      </c>
      <c r="D1" s="7" t="s">
        <v>7</v>
      </c>
      <c r="E1" s="8" t="s">
        <v>8</v>
      </c>
      <c r="F1" s="8" t="s">
        <v>9</v>
      </c>
      <c r="G1" s="7" t="s">
        <v>10</v>
      </c>
      <c r="H1" s="9" t="s">
        <v>11</v>
      </c>
    </row>
    <row r="2" spans="1:9" s="10" customFormat="1">
      <c r="A2" s="30">
        <v>9071205</v>
      </c>
      <c r="B2" s="31" t="s">
        <v>12</v>
      </c>
      <c r="C2" s="32"/>
      <c r="D2" s="32">
        <v>200</v>
      </c>
      <c r="E2" s="12">
        <v>445.42</v>
      </c>
      <c r="F2" s="12">
        <f>E2/100*$I$2*Main!$AB$2</f>
        <v>0</v>
      </c>
      <c r="G2" s="13">
        <f>F2*Main!$AB$3</f>
        <v>0</v>
      </c>
      <c r="H2" s="14">
        <v>0.5</v>
      </c>
      <c r="I2" s="15">
        <f>1-H2</f>
        <v>0.5</v>
      </c>
    </row>
    <row r="3" spans="1:9" s="10" customFormat="1">
      <c r="A3" s="33" t="s">
        <v>43</v>
      </c>
      <c r="B3" s="17" t="s">
        <v>43</v>
      </c>
      <c r="C3" s="11"/>
      <c r="D3" s="11">
        <v>0</v>
      </c>
      <c r="E3" s="12">
        <v>0</v>
      </c>
      <c r="F3" s="12">
        <f>E3/100*$I$2*Main!$AB$2</f>
        <v>0</v>
      </c>
      <c r="G3" s="13">
        <f>F3*Main!$AB$3</f>
        <v>0</v>
      </c>
      <c r="H3" s="16"/>
    </row>
    <row r="4" spans="1:9" s="10" customFormat="1">
      <c r="A4" s="33" t="s">
        <v>20</v>
      </c>
      <c r="B4" s="17" t="s">
        <v>20</v>
      </c>
      <c r="C4" s="11"/>
      <c r="D4" s="11">
        <v>0</v>
      </c>
      <c r="E4" s="12">
        <v>0</v>
      </c>
      <c r="F4" s="12" t="s">
        <v>20</v>
      </c>
      <c r="G4" s="13" t="s">
        <v>20</v>
      </c>
      <c r="H4" s="16"/>
    </row>
    <row r="5" spans="1:9" s="10" customFormat="1">
      <c r="A5" s="33" t="s">
        <v>25</v>
      </c>
      <c r="B5" s="17" t="s">
        <v>25</v>
      </c>
      <c r="C5" s="11"/>
      <c r="D5" s="11">
        <v>0</v>
      </c>
      <c r="E5" s="12">
        <v>0</v>
      </c>
      <c r="F5" s="12">
        <f>E5/100*$I$2*Main!$AB$2</f>
        <v>0</v>
      </c>
      <c r="G5" s="13">
        <f>F5*Main!$AB$3</f>
        <v>0</v>
      </c>
      <c r="H5" s="16"/>
    </row>
    <row r="6" spans="1:9" s="10" customFormat="1">
      <c r="A6" s="33" t="s">
        <v>44</v>
      </c>
      <c r="B6" s="17" t="s">
        <v>44</v>
      </c>
      <c r="C6" s="11"/>
      <c r="D6" s="11">
        <v>0</v>
      </c>
      <c r="E6" s="12">
        <v>0</v>
      </c>
      <c r="F6" s="12">
        <f>E6/100*$I$2*Main!$AB$2</f>
        <v>0</v>
      </c>
      <c r="G6" s="13">
        <f>F6*Main!$AB$3</f>
        <v>0</v>
      </c>
      <c r="H6" s="16"/>
    </row>
    <row r="7" spans="1:9" s="10" customFormat="1">
      <c r="A7" s="33" t="s">
        <v>45</v>
      </c>
      <c r="B7" s="17" t="s">
        <v>45</v>
      </c>
      <c r="C7" s="11"/>
      <c r="D7" s="11">
        <v>0</v>
      </c>
      <c r="E7" s="12">
        <v>0</v>
      </c>
      <c r="F7" s="12">
        <f>E7/100*$I$2*Main!$AB$2</f>
        <v>0</v>
      </c>
      <c r="G7" s="13">
        <f>F7*Main!$AB$3</f>
        <v>0</v>
      </c>
      <c r="H7" s="16"/>
    </row>
    <row r="8" spans="1:9" s="10" customFormat="1">
      <c r="A8" s="33" t="s">
        <v>46</v>
      </c>
      <c r="B8" s="17" t="s">
        <v>46</v>
      </c>
      <c r="C8" s="11"/>
      <c r="D8" s="11">
        <v>0</v>
      </c>
      <c r="E8" s="12">
        <v>0</v>
      </c>
      <c r="F8" s="12">
        <f>E8/100*$I$2*Main!$AB$2</f>
        <v>0</v>
      </c>
      <c r="G8" s="13">
        <f>F8*Main!$AB$3</f>
        <v>0</v>
      </c>
      <c r="H8" s="16"/>
    </row>
    <row r="9" spans="1:9" s="10" customFormat="1">
      <c r="A9" s="33" t="s">
        <v>47</v>
      </c>
      <c r="B9" s="17" t="s">
        <v>47</v>
      </c>
      <c r="C9" s="11"/>
      <c r="D9" s="11">
        <v>0</v>
      </c>
      <c r="E9" s="12">
        <v>0</v>
      </c>
      <c r="F9" s="12">
        <f>E9/100*$I$2*Main!$AB$2</f>
        <v>0</v>
      </c>
      <c r="G9" s="13">
        <f>F9*Main!$AB$3</f>
        <v>0</v>
      </c>
      <c r="H9" s="16"/>
    </row>
    <row r="10" spans="1:9" s="10" customFormat="1">
      <c r="A10" s="33" t="s">
        <v>48</v>
      </c>
      <c r="B10" s="17" t="s">
        <v>48</v>
      </c>
      <c r="C10" s="11"/>
      <c r="D10" s="11">
        <v>0</v>
      </c>
      <c r="E10" s="12">
        <v>0</v>
      </c>
      <c r="F10" s="12">
        <f>E10/100*$I$2*Main!$AB$2</f>
        <v>0</v>
      </c>
      <c r="G10" s="13">
        <f>F10*Main!$AB$3</f>
        <v>0</v>
      </c>
      <c r="H10" s="16"/>
    </row>
    <row r="11" spans="1:9" s="10" customFormat="1">
      <c r="A11" s="33" t="s">
        <v>49</v>
      </c>
      <c r="B11" s="17" t="s">
        <v>49</v>
      </c>
      <c r="C11" s="11"/>
      <c r="D11" s="11">
        <v>0</v>
      </c>
      <c r="E11" s="12">
        <v>0</v>
      </c>
      <c r="F11" s="12">
        <f>E11/100*$I$2*Main!$AB$2</f>
        <v>0</v>
      </c>
      <c r="G11" s="13">
        <f>F11*Main!$AB$3</f>
        <v>0</v>
      </c>
      <c r="H11" s="16"/>
    </row>
    <row r="12" spans="1:9" s="10" customFormat="1">
      <c r="A12" s="33" t="s">
        <v>50</v>
      </c>
      <c r="B12" s="17" t="s">
        <v>50</v>
      </c>
      <c r="C12" s="11"/>
      <c r="D12" s="11">
        <v>0</v>
      </c>
      <c r="E12" s="12">
        <v>0</v>
      </c>
      <c r="F12" s="12">
        <f>E12/100*$I$2*Main!$AB$2</f>
        <v>0</v>
      </c>
      <c r="G12" s="13">
        <f>F12*Main!$AB$3</f>
        <v>0</v>
      </c>
      <c r="H12" s="16"/>
    </row>
    <row r="13" spans="1:9" s="10" customFormat="1">
      <c r="A13" s="33" t="s">
        <v>51</v>
      </c>
      <c r="B13" s="17" t="s">
        <v>51</v>
      </c>
      <c r="C13" s="11"/>
      <c r="D13" s="11">
        <v>0</v>
      </c>
      <c r="E13" s="12">
        <v>0</v>
      </c>
      <c r="F13" s="12">
        <f>E13/100*$I$2*Main!$AB$2</f>
        <v>0</v>
      </c>
      <c r="G13" s="13">
        <f>F13*Main!$AB$3</f>
        <v>0</v>
      </c>
      <c r="H13" s="16"/>
    </row>
    <row r="14" spans="1:9" s="10" customFormat="1">
      <c r="A14" s="33" t="s">
        <v>52</v>
      </c>
      <c r="B14" s="17" t="s">
        <v>52</v>
      </c>
      <c r="C14" s="11"/>
      <c r="D14" s="11">
        <v>0</v>
      </c>
      <c r="E14" s="12">
        <v>0</v>
      </c>
      <c r="F14" s="12">
        <f>E14/100*$I$2*Main!$AB$2</f>
        <v>0</v>
      </c>
      <c r="G14" s="13">
        <f>F14*Main!$AB$3</f>
        <v>0</v>
      </c>
      <c r="H14" s="16"/>
    </row>
    <row r="15" spans="1:9" s="10" customFormat="1">
      <c r="A15" s="33" t="s">
        <v>24</v>
      </c>
      <c r="B15" s="17" t="s">
        <v>24</v>
      </c>
      <c r="C15" s="11"/>
      <c r="D15" s="11">
        <v>0</v>
      </c>
      <c r="E15" s="12">
        <v>0</v>
      </c>
      <c r="F15" s="12">
        <f>E15/100*$I$2*Main!$AB$2</f>
        <v>0</v>
      </c>
      <c r="G15" s="13">
        <f>F15*Main!$AB$3</f>
        <v>0</v>
      </c>
      <c r="H15" s="16"/>
    </row>
    <row r="16" spans="1:9" s="10" customFormat="1">
      <c r="A16" s="69">
        <v>9255240</v>
      </c>
      <c r="B16" s="70" t="s">
        <v>145</v>
      </c>
      <c r="C16" s="11" t="s">
        <v>13</v>
      </c>
      <c r="D16" s="11">
        <v>1</v>
      </c>
      <c r="E16" s="12">
        <v>3739.73</v>
      </c>
      <c r="F16" s="12">
        <f>E16/100*$I$2*Main!$AB$2</f>
        <v>0</v>
      </c>
      <c r="G16" s="13">
        <f>F16*Main!$AB$3</f>
        <v>0</v>
      </c>
      <c r="H16" s="16"/>
    </row>
    <row r="17" spans="1:8" s="10" customFormat="1">
      <c r="A17" s="69">
        <v>9255241</v>
      </c>
      <c r="B17" s="70" t="s">
        <v>146</v>
      </c>
      <c r="C17" s="11"/>
      <c r="D17" s="11">
        <v>1</v>
      </c>
      <c r="E17" s="12">
        <v>3786.03</v>
      </c>
      <c r="F17" s="12">
        <f>E17/100*$I$2*Main!$AB$2</f>
        <v>0</v>
      </c>
      <c r="G17" s="13">
        <f>F17*Main!$AB$3</f>
        <v>0</v>
      </c>
      <c r="H17" s="71"/>
    </row>
    <row r="18" spans="1:8" s="10" customFormat="1">
      <c r="A18" s="69">
        <v>9255242</v>
      </c>
      <c r="B18" s="70" t="s">
        <v>147</v>
      </c>
      <c r="C18" s="11"/>
      <c r="D18" s="11">
        <v>1</v>
      </c>
      <c r="E18" s="12">
        <v>3832.2900000000004</v>
      </c>
      <c r="F18" s="12">
        <f>E18/100*$I$2*Main!$AB$2</f>
        <v>0</v>
      </c>
      <c r="G18" s="13">
        <f>F18*Main!$AB$3</f>
        <v>0</v>
      </c>
      <c r="H18" s="71"/>
    </row>
    <row r="19" spans="1:8" s="10" customFormat="1">
      <c r="A19" s="69">
        <v>9255243</v>
      </c>
      <c r="B19" s="70" t="s">
        <v>148</v>
      </c>
      <c r="C19" s="11" t="s">
        <v>13</v>
      </c>
      <c r="D19" s="11">
        <v>1</v>
      </c>
      <c r="E19" s="12">
        <v>3878.61</v>
      </c>
      <c r="F19" s="12">
        <f>E19/100*$I$2*Main!$AB$2</f>
        <v>0</v>
      </c>
      <c r="G19" s="13">
        <f>F19*Main!$AB$3</f>
        <v>0</v>
      </c>
      <c r="H19" s="16"/>
    </row>
    <row r="20" spans="1:8" s="10" customFormat="1">
      <c r="A20" s="69">
        <v>9255244</v>
      </c>
      <c r="B20" s="70" t="s">
        <v>149</v>
      </c>
      <c r="C20" s="11"/>
      <c r="D20" s="11">
        <v>1</v>
      </c>
      <c r="E20" s="12">
        <v>3737.19</v>
      </c>
      <c r="F20" s="12">
        <f>E20/100*$I$2*Main!$AB$2</f>
        <v>0</v>
      </c>
      <c r="G20" s="13">
        <f>F20*Main!$AB$3</f>
        <v>0</v>
      </c>
      <c r="H20" s="16"/>
    </row>
    <row r="21" spans="1:8" s="10" customFormat="1">
      <c r="A21" s="69">
        <v>9255245</v>
      </c>
      <c r="B21" s="70" t="s">
        <v>150</v>
      </c>
      <c r="C21" s="11"/>
      <c r="D21" s="11">
        <v>1</v>
      </c>
      <c r="E21" s="12">
        <v>3764.96</v>
      </c>
      <c r="F21" s="12">
        <f>E21/100*$I$2*Main!$AB$2</f>
        <v>0</v>
      </c>
      <c r="G21" s="13">
        <f>F21*Main!$AB$3</f>
        <v>0</v>
      </c>
      <c r="H21" s="16"/>
    </row>
    <row r="22" spans="1:8" s="10" customFormat="1">
      <c r="A22" s="69">
        <v>9255246</v>
      </c>
      <c r="B22" s="70" t="s">
        <v>151</v>
      </c>
      <c r="C22" s="11"/>
      <c r="D22" s="11">
        <v>1</v>
      </c>
      <c r="E22" s="12">
        <v>3811.26</v>
      </c>
      <c r="F22" s="12">
        <f>E22/100*$I$2*Main!$AB$2</f>
        <v>0</v>
      </c>
      <c r="G22" s="13">
        <f>F22*Main!$AB$3</f>
        <v>0</v>
      </c>
      <c r="H22" s="16"/>
    </row>
    <row r="23" spans="1:8" s="10" customFormat="1">
      <c r="A23" s="69">
        <v>9255247</v>
      </c>
      <c r="B23" s="70" t="s">
        <v>152</v>
      </c>
      <c r="C23" s="11"/>
      <c r="D23" s="11">
        <v>1</v>
      </c>
      <c r="E23" s="12">
        <v>3857.5400000000004</v>
      </c>
      <c r="F23" s="12">
        <f>E23/100*$I$2*Main!$AB$2</f>
        <v>0</v>
      </c>
      <c r="G23" s="13">
        <f>F23*Main!$AB$3</f>
        <v>0</v>
      </c>
      <c r="H23" s="16"/>
    </row>
    <row r="24" spans="1:8">
      <c r="A24" s="69">
        <v>9255248</v>
      </c>
      <c r="B24" s="70" t="s">
        <v>153</v>
      </c>
      <c r="C24" s="11"/>
      <c r="D24" s="11">
        <v>1</v>
      </c>
      <c r="E24" s="12">
        <v>3903.82</v>
      </c>
      <c r="F24" s="12">
        <f>E24/100*$I$2*Main!$AB$2</f>
        <v>0</v>
      </c>
      <c r="G24" s="13">
        <f>F24*Main!$AB$3</f>
        <v>0</v>
      </c>
      <c r="H24" s="16"/>
    </row>
    <row r="25" spans="1:8">
      <c r="A25" s="69">
        <v>9255249</v>
      </c>
      <c r="B25" s="70" t="s">
        <v>154</v>
      </c>
      <c r="C25" s="11"/>
      <c r="D25" s="11">
        <v>1</v>
      </c>
      <c r="E25" s="12">
        <v>3950.1400000000003</v>
      </c>
      <c r="F25" s="12">
        <f>E25/100*$I$2*Main!$AB$2</f>
        <v>0</v>
      </c>
      <c r="G25" s="13">
        <f>F25*Main!$AB$3</f>
        <v>0</v>
      </c>
      <c r="H25" s="71"/>
    </row>
    <row r="26" spans="1:8">
      <c r="A26" s="69">
        <v>9255250</v>
      </c>
      <c r="B26" s="70" t="s">
        <v>155</v>
      </c>
      <c r="C26" s="11" t="s">
        <v>13</v>
      </c>
      <c r="D26" s="11">
        <v>1</v>
      </c>
      <c r="E26" s="12">
        <v>3996.4</v>
      </c>
      <c r="F26" s="12">
        <f>E26/100*$I$2*Main!$AB$2</f>
        <v>0</v>
      </c>
      <c r="G26" s="13">
        <f>F26*Main!$AB$3</f>
        <v>0</v>
      </c>
      <c r="H26" s="71"/>
    </row>
    <row r="27" spans="1:8">
      <c r="A27" s="69">
        <v>9255251</v>
      </c>
      <c r="B27" s="70" t="s">
        <v>156</v>
      </c>
      <c r="C27" s="11" t="s">
        <v>13</v>
      </c>
      <c r="D27" s="11">
        <v>1</v>
      </c>
      <c r="E27" s="12">
        <v>4066.25</v>
      </c>
      <c r="F27" s="12">
        <f>E27/100*$I$2*Main!$AB$2</f>
        <v>0</v>
      </c>
      <c r="G27" s="13">
        <f>F27*Main!$AB$3</f>
        <v>0</v>
      </c>
      <c r="H27" s="16"/>
    </row>
    <row r="28" spans="1:8">
      <c r="A28" s="69">
        <v>9255252</v>
      </c>
      <c r="B28" s="70" t="s">
        <v>157</v>
      </c>
      <c r="C28" s="11" t="s">
        <v>13</v>
      </c>
      <c r="D28" s="11">
        <v>1</v>
      </c>
      <c r="E28" s="12">
        <v>4161.16</v>
      </c>
      <c r="F28" s="12">
        <f>E28/100*$I$2*Main!$AB$2</f>
        <v>0</v>
      </c>
      <c r="G28" s="13">
        <f>F28*Main!$AB$3</f>
        <v>0</v>
      </c>
      <c r="H28" s="16"/>
    </row>
    <row r="29" spans="1:8">
      <c r="A29" s="69">
        <v>9255254</v>
      </c>
      <c r="B29" s="70" t="s">
        <v>158</v>
      </c>
      <c r="C29" s="11"/>
      <c r="D29" s="11">
        <v>1</v>
      </c>
      <c r="E29" s="12">
        <v>4538.38</v>
      </c>
      <c r="F29" s="12">
        <f>E29/100*$I$2*Main!$AB$2</f>
        <v>0</v>
      </c>
      <c r="G29" s="13">
        <f>F29*Main!$AB$3</f>
        <v>0</v>
      </c>
      <c r="H29" s="16"/>
    </row>
    <row r="30" spans="1:8">
      <c r="A30" s="69">
        <v>9255255</v>
      </c>
      <c r="B30" s="70" t="s">
        <v>159</v>
      </c>
      <c r="C30" s="11"/>
      <c r="D30" s="11">
        <v>1</v>
      </c>
      <c r="E30" s="12">
        <v>4596.75</v>
      </c>
      <c r="F30" s="12">
        <f>E30/100*$I$2*Main!$AB$2</f>
        <v>0</v>
      </c>
      <c r="G30" s="13">
        <f>F30*Main!$AB$3</f>
        <v>0</v>
      </c>
      <c r="H30" s="71"/>
    </row>
    <row r="31" spans="1:8">
      <c r="A31" s="69">
        <v>9255256</v>
      </c>
      <c r="B31" s="70" t="s">
        <v>160</v>
      </c>
      <c r="C31" s="11"/>
      <c r="D31" s="11">
        <v>1</v>
      </c>
      <c r="E31" s="12">
        <v>4655.09</v>
      </c>
      <c r="F31" s="12">
        <f>E31/100*$I$2*Main!$AB$2</f>
        <v>0</v>
      </c>
      <c r="G31" s="13">
        <f>F31*Main!$AB$3</f>
        <v>0</v>
      </c>
      <c r="H31" s="71"/>
    </row>
    <row r="32" spans="1:8">
      <c r="A32" s="69">
        <v>9255257</v>
      </c>
      <c r="B32" s="70" t="s">
        <v>161</v>
      </c>
      <c r="C32" s="11"/>
      <c r="D32" s="11">
        <v>1</v>
      </c>
      <c r="E32" s="12">
        <v>4713.46</v>
      </c>
      <c r="F32" s="12">
        <f>E32/100*$I$2*Main!$AB$2</f>
        <v>0</v>
      </c>
      <c r="G32" s="13">
        <f>F32*Main!$AB$3</f>
        <v>0</v>
      </c>
      <c r="H32" s="16"/>
    </row>
    <row r="33" spans="1:8">
      <c r="A33" s="69">
        <v>9255258</v>
      </c>
      <c r="B33" s="70" t="s">
        <v>162</v>
      </c>
      <c r="C33" s="11"/>
      <c r="D33" s="11">
        <v>1</v>
      </c>
      <c r="E33" s="12">
        <v>4771.8</v>
      </c>
      <c r="F33" s="12">
        <f>E33/100*$I$2*Main!$AB$2</f>
        <v>0</v>
      </c>
      <c r="G33" s="13">
        <f>F33*Main!$AB$3</f>
        <v>0</v>
      </c>
      <c r="H33" s="16"/>
    </row>
    <row r="34" spans="1:8">
      <c r="A34" s="69">
        <v>9255259</v>
      </c>
      <c r="B34" s="70" t="s">
        <v>163</v>
      </c>
      <c r="C34" s="11" t="s">
        <v>13</v>
      </c>
      <c r="D34" s="11">
        <v>1</v>
      </c>
      <c r="E34" s="12">
        <v>4830.1500000000005</v>
      </c>
      <c r="F34" s="12">
        <f>E34/100*$I$2*Main!$AB$2</f>
        <v>0</v>
      </c>
      <c r="G34" s="13">
        <f>F34*Main!$AB$3</f>
        <v>0</v>
      </c>
      <c r="H34" s="16"/>
    </row>
    <row r="35" spans="1:8">
      <c r="A35" s="69">
        <v>9255260</v>
      </c>
      <c r="B35" s="70" t="s">
        <v>164</v>
      </c>
      <c r="C35" s="11" t="s">
        <v>13</v>
      </c>
      <c r="D35" s="11">
        <v>1</v>
      </c>
      <c r="E35" s="12">
        <v>4918.2300000000005</v>
      </c>
      <c r="F35" s="12">
        <f>E35/100*$I$2*Main!$AB$2</f>
        <v>0</v>
      </c>
      <c r="G35" s="13">
        <f>F35*Main!$AB$3</f>
        <v>0</v>
      </c>
      <c r="H35" s="16"/>
    </row>
    <row r="36" spans="1:8">
      <c r="A36" s="69">
        <v>9255262</v>
      </c>
      <c r="B36" s="70" t="s">
        <v>165</v>
      </c>
      <c r="C36" s="11"/>
      <c r="D36" s="11">
        <v>1</v>
      </c>
      <c r="E36" s="12">
        <v>5633.97</v>
      </c>
      <c r="F36" s="12">
        <f>E36/100*$I$2*Main!$AB$2</f>
        <v>0</v>
      </c>
      <c r="G36" s="13">
        <f>F36*Main!$AB$3</f>
        <v>0</v>
      </c>
      <c r="H36" s="16"/>
    </row>
    <row r="37" spans="1:8">
      <c r="A37" s="69">
        <v>9255263</v>
      </c>
      <c r="B37" s="70" t="s">
        <v>166</v>
      </c>
      <c r="C37" s="11"/>
      <c r="D37" s="11">
        <v>1</v>
      </c>
      <c r="E37" s="12">
        <v>5678.97</v>
      </c>
      <c r="F37" s="12">
        <f>E37/100*$I$2*Main!$AB$2</f>
        <v>0</v>
      </c>
      <c r="G37" s="13">
        <f>F37*Main!$AB$3</f>
        <v>0</v>
      </c>
      <c r="H37" s="16"/>
    </row>
    <row r="38" spans="1:8">
      <c r="A38" s="69">
        <v>9255264</v>
      </c>
      <c r="B38" s="70" t="s">
        <v>167</v>
      </c>
      <c r="C38" s="11"/>
      <c r="D38" s="11">
        <v>1</v>
      </c>
      <c r="E38" s="12">
        <v>5753.97</v>
      </c>
      <c r="F38" s="12">
        <f>E38/100*$I$2*Main!$AB$2</f>
        <v>0</v>
      </c>
      <c r="G38" s="13">
        <f>F38*Main!$AB$3</f>
        <v>0</v>
      </c>
      <c r="H38" s="71"/>
    </row>
    <row r="39" spans="1:8">
      <c r="A39" s="69">
        <v>9255265</v>
      </c>
      <c r="B39" s="70" t="s">
        <v>168</v>
      </c>
      <c r="C39" s="11"/>
      <c r="D39" s="11">
        <v>1</v>
      </c>
      <c r="E39" s="12">
        <v>5828.99</v>
      </c>
      <c r="F39" s="12">
        <f>E39/100*$I$2*Main!$AB$2</f>
        <v>0</v>
      </c>
      <c r="G39" s="13">
        <f>F39*Main!$AB$3</f>
        <v>0</v>
      </c>
      <c r="H39" s="71"/>
    </row>
    <row r="40" spans="1:8">
      <c r="A40" s="69">
        <v>9255266</v>
      </c>
      <c r="B40" s="70" t="s">
        <v>169</v>
      </c>
      <c r="C40" s="11"/>
      <c r="D40" s="11">
        <v>1</v>
      </c>
      <c r="E40" s="12">
        <v>5903.99</v>
      </c>
      <c r="F40" s="12">
        <f>E40/100*$I$2*Main!$AB$2</f>
        <v>0</v>
      </c>
      <c r="G40" s="13">
        <f>F40*Main!$AB$3</f>
        <v>0</v>
      </c>
      <c r="H40" s="16"/>
    </row>
    <row r="41" spans="1:8">
      <c r="A41" s="69">
        <v>9255267</v>
      </c>
      <c r="B41" s="70" t="s">
        <v>170</v>
      </c>
      <c r="C41" s="11"/>
      <c r="D41" s="11">
        <v>1</v>
      </c>
      <c r="E41" s="12">
        <v>5979.02</v>
      </c>
      <c r="F41" s="12">
        <f>E41/100*$I$2*Main!$AB$2</f>
        <v>0</v>
      </c>
      <c r="G41" s="13">
        <f>F41*Main!$AB$3</f>
        <v>0</v>
      </c>
      <c r="H41" s="16"/>
    </row>
    <row r="42" spans="1:8">
      <c r="A42" s="69">
        <v>9255268</v>
      </c>
      <c r="B42" s="70" t="s">
        <v>171</v>
      </c>
      <c r="C42" s="11" t="s">
        <v>13</v>
      </c>
      <c r="D42" s="11">
        <v>1</v>
      </c>
      <c r="E42" s="12">
        <v>6054.02</v>
      </c>
      <c r="F42" s="12">
        <f>E42/100*$I$2*Main!$AB$2</f>
        <v>0</v>
      </c>
      <c r="G42" s="13">
        <f>F42*Main!$AB$3</f>
        <v>0</v>
      </c>
      <c r="H42" s="16"/>
    </row>
    <row r="43" spans="1:8">
      <c r="A43" s="69">
        <v>9255269</v>
      </c>
      <c r="B43" s="70" t="s">
        <v>172</v>
      </c>
      <c r="C43" s="11" t="s">
        <v>13</v>
      </c>
      <c r="D43" s="11">
        <v>1</v>
      </c>
      <c r="E43" s="12">
        <v>6167.1900000000005</v>
      </c>
      <c r="F43" s="12">
        <f>E43/100*$I$2*Main!$AB$2</f>
        <v>0</v>
      </c>
      <c r="G43" s="13">
        <f>F43*Main!$AB$3</f>
        <v>0</v>
      </c>
      <c r="H43" s="16"/>
    </row>
    <row r="44" spans="1:8">
      <c r="A44" s="69">
        <v>9255270</v>
      </c>
      <c r="B44" s="70" t="s">
        <v>173</v>
      </c>
      <c r="C44" s="11" t="s">
        <v>13</v>
      </c>
      <c r="D44" s="11">
        <v>1</v>
      </c>
      <c r="E44" s="12">
        <v>6321</v>
      </c>
      <c r="F44" s="12">
        <f>E44/100*$I$2*Main!$AB$2</f>
        <v>0</v>
      </c>
      <c r="G44" s="13">
        <f>F44*Main!$AB$3</f>
        <v>0</v>
      </c>
      <c r="H44" s="16"/>
    </row>
    <row r="45" spans="1:8">
      <c r="A45" s="69">
        <v>9255273</v>
      </c>
      <c r="B45" s="70" t="s">
        <v>174</v>
      </c>
      <c r="C45" s="11"/>
      <c r="D45" s="11">
        <v>1</v>
      </c>
      <c r="E45" s="12">
        <v>8183.26</v>
      </c>
      <c r="F45" s="12">
        <f>E45/100*$I$2*Main!$AB$2</f>
        <v>0</v>
      </c>
      <c r="G45" s="13">
        <f>F45*Main!$AB$3</f>
        <v>0</v>
      </c>
      <c r="H45" s="16"/>
    </row>
    <row r="46" spans="1:8">
      <c r="A46" s="69">
        <v>9255274</v>
      </c>
      <c r="B46" s="70" t="s">
        <v>175</v>
      </c>
      <c r="C46" s="11"/>
      <c r="D46" s="11">
        <v>1</v>
      </c>
      <c r="E46" s="12">
        <v>8300.08</v>
      </c>
      <c r="F46" s="12">
        <f>E46/100*$I$2*Main!$AB$2</f>
        <v>0</v>
      </c>
      <c r="G46" s="13">
        <f>F46*Main!$AB$3</f>
        <v>0</v>
      </c>
      <c r="H46" s="71"/>
    </row>
    <row r="47" spans="1:8">
      <c r="A47" s="69">
        <v>9255275</v>
      </c>
      <c r="B47" s="70" t="s">
        <v>176</v>
      </c>
      <c r="C47" s="11"/>
      <c r="D47" s="11">
        <v>1</v>
      </c>
      <c r="E47" s="12">
        <v>8416.86</v>
      </c>
      <c r="F47" s="12">
        <f>E47/100*$I$2*Main!$AB$2</f>
        <v>0</v>
      </c>
      <c r="G47" s="13">
        <f>F47*Main!$AB$3</f>
        <v>0</v>
      </c>
      <c r="H47" s="71"/>
    </row>
    <row r="48" spans="1:8">
      <c r="A48" s="69">
        <v>9255276</v>
      </c>
      <c r="B48" s="70" t="s">
        <v>177</v>
      </c>
      <c r="C48" s="11"/>
      <c r="D48" s="11">
        <v>1</v>
      </c>
      <c r="E48" s="12">
        <v>8533.64</v>
      </c>
      <c r="F48" s="12">
        <f>E48/100*$I$2*Main!$AB$2</f>
        <v>0</v>
      </c>
      <c r="G48" s="13">
        <f>F48*Main!$AB$3</f>
        <v>0</v>
      </c>
      <c r="H48" s="16"/>
    </row>
    <row r="49" spans="1:8">
      <c r="A49" s="69">
        <v>9255277</v>
      </c>
      <c r="B49" s="70" t="s">
        <v>178</v>
      </c>
      <c r="C49" s="11" t="s">
        <v>13</v>
      </c>
      <c r="D49" s="11">
        <v>1</v>
      </c>
      <c r="E49" s="12">
        <v>8650.43</v>
      </c>
      <c r="F49" s="12">
        <f>E49/100*$I$2*Main!$AB$2</f>
        <v>0</v>
      </c>
      <c r="G49" s="13">
        <f>F49*Main!$AB$3</f>
        <v>0</v>
      </c>
      <c r="H49" s="16"/>
    </row>
    <row r="50" spans="1:8">
      <c r="A50" s="69">
        <v>9255278</v>
      </c>
      <c r="B50" s="70" t="s">
        <v>179</v>
      </c>
      <c r="C50" s="11" t="s">
        <v>13</v>
      </c>
      <c r="D50" s="11">
        <v>1</v>
      </c>
      <c r="E50" s="12">
        <v>8826.59</v>
      </c>
      <c r="F50" s="12">
        <f>E50/100*$I$2*Main!$AB$2</f>
        <v>0</v>
      </c>
      <c r="G50" s="13">
        <f>F50*Main!$AB$3</f>
        <v>0</v>
      </c>
      <c r="H50" s="16"/>
    </row>
    <row r="51" spans="1:8">
      <c r="A51" s="69">
        <v>9255279</v>
      </c>
      <c r="B51" s="70" t="s">
        <v>180</v>
      </c>
      <c r="C51" s="11" t="s">
        <v>13</v>
      </c>
      <c r="D51" s="11">
        <v>1</v>
      </c>
      <c r="E51" s="12">
        <v>9066.11</v>
      </c>
      <c r="F51" s="12">
        <f>E51/100*$I$2*Main!$AB$2</f>
        <v>0</v>
      </c>
      <c r="G51" s="13">
        <f>F51*Main!$AB$3</f>
        <v>0</v>
      </c>
      <c r="H51" s="71"/>
    </row>
    <row r="52" spans="1:8">
      <c r="A52" s="69">
        <v>9257173</v>
      </c>
      <c r="B52" s="70" t="s">
        <v>181</v>
      </c>
      <c r="C52" s="11"/>
      <c r="D52" s="11">
        <v>1</v>
      </c>
      <c r="E52" s="12">
        <v>5924.06</v>
      </c>
      <c r="F52" s="12">
        <f>E52/100*$I$2*Main!$AB$2</f>
        <v>0</v>
      </c>
      <c r="G52" s="13">
        <f>F52*Main!$AB$3</f>
        <v>0</v>
      </c>
      <c r="H52" s="71"/>
    </row>
    <row r="53" spans="1:8">
      <c r="A53" s="69">
        <v>9257174</v>
      </c>
      <c r="B53" s="70" t="s">
        <v>182</v>
      </c>
      <c r="C53" s="11"/>
      <c r="D53" s="11">
        <v>1</v>
      </c>
      <c r="E53" s="12">
        <v>6002.1500000000005</v>
      </c>
      <c r="F53" s="12">
        <f>E53/100*$I$2*Main!$AB$2</f>
        <v>0</v>
      </c>
      <c r="G53" s="13">
        <f>F53*Main!$AB$3</f>
        <v>0</v>
      </c>
      <c r="H53" s="16"/>
    </row>
    <row r="54" spans="1:8">
      <c r="A54" s="69">
        <v>9257175</v>
      </c>
      <c r="B54" s="70" t="s">
        <v>183</v>
      </c>
      <c r="C54" s="11"/>
      <c r="D54" s="11">
        <v>1</v>
      </c>
      <c r="E54" s="12">
        <v>6080.21</v>
      </c>
      <c r="F54" s="12">
        <f>E54/100*$I$2*Main!$AB$2</f>
        <v>0</v>
      </c>
      <c r="G54" s="13">
        <f>F54*Main!$AB$3</f>
        <v>0</v>
      </c>
      <c r="H54" s="16"/>
    </row>
    <row r="55" spans="1:8">
      <c r="A55" s="69">
        <v>9257176</v>
      </c>
      <c r="B55" s="70" t="s">
        <v>184</v>
      </c>
      <c r="C55" s="11"/>
      <c r="D55" s="11">
        <v>1</v>
      </c>
      <c r="E55" s="12">
        <v>6158.3</v>
      </c>
      <c r="F55" s="12">
        <f>E55/100*$I$2*Main!$AB$2</f>
        <v>0</v>
      </c>
      <c r="G55" s="13">
        <f>F55*Main!$AB$3</f>
        <v>0</v>
      </c>
      <c r="H55" s="16"/>
    </row>
    <row r="56" spans="1:8">
      <c r="A56" s="69">
        <v>9257177</v>
      </c>
      <c r="B56" s="70" t="s">
        <v>185</v>
      </c>
      <c r="C56" s="11" t="s">
        <v>13</v>
      </c>
      <c r="D56" s="11">
        <v>1</v>
      </c>
      <c r="E56" s="12">
        <v>6236.42</v>
      </c>
      <c r="F56" s="12">
        <f>E56/100*$I$2*Main!$AB$2</f>
        <v>0</v>
      </c>
      <c r="G56" s="13">
        <f>F56*Main!$AB$3</f>
        <v>0</v>
      </c>
      <c r="H56" s="16"/>
    </row>
    <row r="57" spans="1:8">
      <c r="A57" s="69">
        <v>9257178</v>
      </c>
      <c r="B57" s="70" t="s">
        <v>186</v>
      </c>
      <c r="C57" s="11" t="s">
        <v>13</v>
      </c>
      <c r="D57" s="11">
        <v>1</v>
      </c>
      <c r="E57" s="12">
        <v>6354.21</v>
      </c>
      <c r="F57" s="12">
        <f>E57/100*$I$2*Main!$AB$2</f>
        <v>0</v>
      </c>
      <c r="G57" s="13">
        <f>F57*Main!$AB$3</f>
        <v>0</v>
      </c>
      <c r="H57" s="16"/>
    </row>
    <row r="58" spans="1:8">
      <c r="A58" s="69">
        <v>9257179</v>
      </c>
      <c r="B58" s="70" t="s">
        <v>187</v>
      </c>
      <c r="C58" s="11" t="s">
        <v>13</v>
      </c>
      <c r="D58" s="11">
        <v>1</v>
      </c>
      <c r="E58" s="12">
        <v>6514.34</v>
      </c>
      <c r="F58" s="12">
        <f>E58/100*$I$2*Main!$AB$2</f>
        <v>0</v>
      </c>
      <c r="G58" s="13">
        <f>F58*Main!$AB$3</f>
        <v>0</v>
      </c>
      <c r="H58" s="16"/>
    </row>
    <row r="59" spans="1:8">
      <c r="A59" s="69">
        <v>9255280</v>
      </c>
      <c r="B59" s="70" t="s">
        <v>188</v>
      </c>
      <c r="C59" s="11" t="s">
        <v>13</v>
      </c>
      <c r="D59" s="11">
        <v>1</v>
      </c>
      <c r="E59" s="12">
        <v>3739.73</v>
      </c>
      <c r="F59" s="12">
        <f>E59/100*$I$2*Main!$AB$2</f>
        <v>0</v>
      </c>
      <c r="G59" s="13">
        <f>F59*Main!$AB$3</f>
        <v>0</v>
      </c>
      <c r="H59" s="71"/>
    </row>
    <row r="60" spans="1:8">
      <c r="A60" s="69">
        <v>9255281</v>
      </c>
      <c r="B60" s="70" t="s">
        <v>189</v>
      </c>
      <c r="C60" s="11"/>
      <c r="D60" s="11">
        <v>1</v>
      </c>
      <c r="E60" s="12">
        <v>3786.03</v>
      </c>
      <c r="F60" s="12">
        <f>E60/100*$I$2*Main!$AB$2</f>
        <v>0</v>
      </c>
      <c r="G60" s="13">
        <f>F60*Main!$AB$3</f>
        <v>0</v>
      </c>
      <c r="H60" s="71"/>
    </row>
    <row r="61" spans="1:8">
      <c r="A61" s="69">
        <v>9255282</v>
      </c>
      <c r="B61" s="70" t="s">
        <v>190</v>
      </c>
      <c r="C61" s="11"/>
      <c r="D61" s="11">
        <v>1</v>
      </c>
      <c r="E61" s="12">
        <v>3832.2900000000004</v>
      </c>
      <c r="F61" s="12">
        <f>E61/100*$I$2*Main!$AB$2</f>
        <v>0</v>
      </c>
      <c r="G61" s="13">
        <f>F61*Main!$AB$3</f>
        <v>0</v>
      </c>
      <c r="H61" s="16"/>
    </row>
    <row r="62" spans="1:8">
      <c r="A62" s="69">
        <v>9255283</v>
      </c>
      <c r="B62" s="70" t="s">
        <v>191</v>
      </c>
      <c r="C62" s="11" t="s">
        <v>13</v>
      </c>
      <c r="D62" s="11">
        <v>1</v>
      </c>
      <c r="E62" s="12">
        <v>3878.61</v>
      </c>
      <c r="F62" s="12">
        <f>E62/100*$I$2*Main!$AB$2</f>
        <v>0</v>
      </c>
      <c r="G62" s="13">
        <f>F62*Main!$AB$3</f>
        <v>0</v>
      </c>
      <c r="H62" s="16"/>
    </row>
    <row r="63" spans="1:8">
      <c r="A63" s="69">
        <v>9255284</v>
      </c>
      <c r="B63" s="70" t="s">
        <v>192</v>
      </c>
      <c r="C63" s="11"/>
      <c r="D63" s="11">
        <v>1</v>
      </c>
      <c r="E63" s="12">
        <v>3737.19</v>
      </c>
      <c r="F63" s="12">
        <f>E63/100*$I$2*Main!$AB$2</f>
        <v>0</v>
      </c>
      <c r="G63" s="13">
        <f>F63*Main!$AB$3</f>
        <v>0</v>
      </c>
      <c r="H63" s="16"/>
    </row>
    <row r="64" spans="1:8">
      <c r="A64" s="69">
        <v>9255285</v>
      </c>
      <c r="B64" s="70" t="s">
        <v>193</v>
      </c>
      <c r="C64" s="11"/>
      <c r="D64" s="11">
        <v>1</v>
      </c>
      <c r="E64" s="12">
        <v>3764.96</v>
      </c>
      <c r="F64" s="12">
        <f>E64/100*$I$2*Main!$AB$2</f>
        <v>0</v>
      </c>
      <c r="G64" s="13">
        <f>F64*Main!$AB$3</f>
        <v>0</v>
      </c>
      <c r="H64" s="16"/>
    </row>
    <row r="65" spans="1:8">
      <c r="A65" s="69">
        <v>9255286</v>
      </c>
      <c r="B65" s="70" t="s">
        <v>194</v>
      </c>
      <c r="C65" s="11"/>
      <c r="D65" s="11">
        <v>1</v>
      </c>
      <c r="E65" s="12">
        <v>3811.26</v>
      </c>
      <c r="F65" s="12">
        <f>E65/100*$I$2*Main!$AB$2</f>
        <v>0</v>
      </c>
      <c r="G65" s="13">
        <f>F65*Main!$AB$3</f>
        <v>0</v>
      </c>
      <c r="H65" s="16"/>
    </row>
    <row r="66" spans="1:8">
      <c r="A66" s="69">
        <v>9255287</v>
      </c>
      <c r="B66" s="70" t="s">
        <v>195</v>
      </c>
      <c r="C66" s="11"/>
      <c r="D66" s="11">
        <v>1</v>
      </c>
      <c r="E66" s="12">
        <v>3857.5400000000004</v>
      </c>
      <c r="F66" s="12">
        <f>E66/100*$I$2*Main!$AB$2</f>
        <v>0</v>
      </c>
      <c r="G66" s="13">
        <f>F66*Main!$AB$3</f>
        <v>0</v>
      </c>
      <c r="H66" s="16"/>
    </row>
    <row r="67" spans="1:8">
      <c r="A67" s="69">
        <v>9255288</v>
      </c>
      <c r="B67" s="70" t="s">
        <v>196</v>
      </c>
      <c r="C67" s="11"/>
      <c r="D67" s="11">
        <v>1</v>
      </c>
      <c r="E67" s="12">
        <v>3903.82</v>
      </c>
      <c r="F67" s="12">
        <f>E67/100*$I$2*Main!$AB$2</f>
        <v>0</v>
      </c>
      <c r="G67" s="13">
        <f>F67*Main!$AB$3</f>
        <v>0</v>
      </c>
      <c r="H67" s="71"/>
    </row>
    <row r="68" spans="1:8">
      <c r="A68" s="69">
        <v>9255289</v>
      </c>
      <c r="B68" s="70" t="s">
        <v>197</v>
      </c>
      <c r="C68" s="11"/>
      <c r="D68" s="11">
        <v>1</v>
      </c>
      <c r="E68" s="12">
        <v>3950.1400000000003</v>
      </c>
      <c r="F68" s="12">
        <f>E68/100*$I$2*Main!$AB$2</f>
        <v>0</v>
      </c>
      <c r="G68" s="13">
        <f>F68*Main!$AB$3</f>
        <v>0</v>
      </c>
      <c r="H68" s="71"/>
    </row>
    <row r="69" spans="1:8">
      <c r="A69" s="69">
        <v>9255290</v>
      </c>
      <c r="B69" s="70" t="s">
        <v>198</v>
      </c>
      <c r="C69" s="11" t="s">
        <v>13</v>
      </c>
      <c r="D69" s="11">
        <v>1</v>
      </c>
      <c r="E69" s="12">
        <v>3996.4</v>
      </c>
      <c r="F69" s="12">
        <f>E69/100*$I$2*Main!$AB$2</f>
        <v>0</v>
      </c>
      <c r="G69" s="13">
        <f>F69*Main!$AB$3</f>
        <v>0</v>
      </c>
      <c r="H69" s="16"/>
    </row>
    <row r="70" spans="1:8">
      <c r="A70" s="69">
        <v>9255291</v>
      </c>
      <c r="B70" s="70" t="s">
        <v>199</v>
      </c>
      <c r="C70" s="11" t="s">
        <v>13</v>
      </c>
      <c r="D70" s="11">
        <v>1</v>
      </c>
      <c r="E70" s="12">
        <v>4066.25</v>
      </c>
      <c r="F70" s="12">
        <f>E70/100*$I$2*Main!$AB$2</f>
        <v>0</v>
      </c>
      <c r="G70" s="13">
        <f>F70*Main!$AB$3</f>
        <v>0</v>
      </c>
      <c r="H70" s="16"/>
    </row>
    <row r="71" spans="1:8">
      <c r="A71" s="69">
        <v>9255292</v>
      </c>
      <c r="B71" s="70" t="s">
        <v>200</v>
      </c>
      <c r="C71" s="11" t="s">
        <v>13</v>
      </c>
      <c r="D71" s="11">
        <v>1</v>
      </c>
      <c r="E71" s="12">
        <v>4161.16</v>
      </c>
      <c r="F71" s="12">
        <f>E71/100*$I$2*Main!$AB$2</f>
        <v>0</v>
      </c>
      <c r="G71" s="13">
        <f>F71*Main!$AB$3</f>
        <v>0</v>
      </c>
      <c r="H71" s="16"/>
    </row>
    <row r="72" spans="1:8">
      <c r="A72" s="69">
        <v>9255294</v>
      </c>
      <c r="B72" s="70" t="s">
        <v>201</v>
      </c>
      <c r="C72" s="11"/>
      <c r="D72" s="11">
        <v>1</v>
      </c>
      <c r="E72" s="12">
        <v>4538.38</v>
      </c>
      <c r="F72" s="12">
        <f>E72/100*$I$2*Main!$AB$2</f>
        <v>0</v>
      </c>
      <c r="G72" s="13">
        <f>F72*Main!$AB$3</f>
        <v>0</v>
      </c>
      <c r="H72" s="16"/>
    </row>
    <row r="73" spans="1:8">
      <c r="A73" s="69">
        <v>9255295</v>
      </c>
      <c r="B73" s="70" t="s">
        <v>202</v>
      </c>
      <c r="C73" s="11"/>
      <c r="D73" s="11">
        <v>1</v>
      </c>
      <c r="E73" s="12">
        <v>4596.75</v>
      </c>
      <c r="F73" s="12">
        <f>E73/100*$I$2*Main!$AB$2</f>
        <v>0</v>
      </c>
      <c r="G73" s="13">
        <f>F73*Main!$AB$3</f>
        <v>0</v>
      </c>
      <c r="H73" s="16"/>
    </row>
    <row r="74" spans="1:8">
      <c r="A74" s="69">
        <v>9255296</v>
      </c>
      <c r="B74" s="70" t="s">
        <v>203</v>
      </c>
      <c r="C74" s="11"/>
      <c r="D74" s="11">
        <v>1</v>
      </c>
      <c r="E74" s="12">
        <v>4655.09</v>
      </c>
      <c r="F74" s="12">
        <f>E74/100*$I$2*Main!$AB$2</f>
        <v>0</v>
      </c>
      <c r="G74" s="13">
        <f>F74*Main!$AB$3</f>
        <v>0</v>
      </c>
      <c r="H74" s="16"/>
    </row>
    <row r="75" spans="1:8">
      <c r="A75" s="69">
        <v>9255297</v>
      </c>
      <c r="B75" s="70" t="s">
        <v>204</v>
      </c>
      <c r="C75" s="11"/>
      <c r="D75" s="11">
        <v>1</v>
      </c>
      <c r="E75" s="12">
        <v>4713.46</v>
      </c>
      <c r="F75" s="12">
        <f>E75/100*$I$2*Main!$AB$2</f>
        <v>0</v>
      </c>
      <c r="G75" s="13">
        <f>F75*Main!$AB$3</f>
        <v>0</v>
      </c>
      <c r="H75" s="16"/>
    </row>
    <row r="76" spans="1:8">
      <c r="A76" s="69">
        <v>9255298</v>
      </c>
      <c r="B76" s="70" t="s">
        <v>205</v>
      </c>
      <c r="C76" s="11"/>
      <c r="D76" s="11">
        <v>1</v>
      </c>
      <c r="E76" s="12">
        <v>4771.8</v>
      </c>
      <c r="F76" s="12">
        <f>E76/100*$I$2*Main!$AB$2</f>
        <v>0</v>
      </c>
      <c r="G76" s="13">
        <f>F76*Main!$AB$3</f>
        <v>0</v>
      </c>
      <c r="H76" s="16"/>
    </row>
    <row r="77" spans="1:8">
      <c r="A77" s="69">
        <v>9255299</v>
      </c>
      <c r="B77" s="70" t="s">
        <v>206</v>
      </c>
      <c r="C77" s="11" t="s">
        <v>13</v>
      </c>
      <c r="D77" s="11">
        <v>1</v>
      </c>
      <c r="E77" s="12">
        <v>4830.1500000000005</v>
      </c>
      <c r="F77" s="12">
        <f>E77/100*$I$2*Main!$AB$2</f>
        <v>0</v>
      </c>
      <c r="G77" s="13">
        <f>F77*Main!$AB$3</f>
        <v>0</v>
      </c>
      <c r="H77" s="71"/>
    </row>
    <row r="78" spans="1:8">
      <c r="A78" s="69">
        <v>9255300</v>
      </c>
      <c r="B78" s="70" t="s">
        <v>207</v>
      </c>
      <c r="C78" s="11" t="s">
        <v>13</v>
      </c>
      <c r="D78" s="11">
        <v>1</v>
      </c>
      <c r="E78" s="12">
        <v>4918.2300000000005</v>
      </c>
      <c r="F78" s="12">
        <f>E78/100*$I$2*Main!$AB$2</f>
        <v>0</v>
      </c>
      <c r="G78" s="13">
        <f>F78*Main!$AB$3</f>
        <v>0</v>
      </c>
      <c r="H78" s="71"/>
    </row>
    <row r="79" spans="1:8">
      <c r="A79" s="69">
        <v>9255302</v>
      </c>
      <c r="B79" s="70" t="s">
        <v>208</v>
      </c>
      <c r="C79" s="11"/>
      <c r="D79" s="11">
        <v>1</v>
      </c>
      <c r="E79" s="12">
        <v>5633.97</v>
      </c>
      <c r="F79" s="12">
        <f>E79/100*$I$2*Main!$AB$2</f>
        <v>0</v>
      </c>
      <c r="G79" s="13">
        <f>F79*Main!$AB$3</f>
        <v>0</v>
      </c>
      <c r="H79" s="16"/>
    </row>
    <row r="80" spans="1:8">
      <c r="A80" s="69">
        <v>9255303</v>
      </c>
      <c r="B80" s="70" t="s">
        <v>209</v>
      </c>
      <c r="C80" s="11"/>
      <c r="D80" s="11">
        <v>1</v>
      </c>
      <c r="E80" s="12">
        <v>5678.97</v>
      </c>
      <c r="F80" s="12">
        <f>E80/100*$I$2*Main!$AB$2</f>
        <v>0</v>
      </c>
      <c r="G80" s="13">
        <f>F80*Main!$AB$3</f>
        <v>0</v>
      </c>
      <c r="H80" s="16"/>
    </row>
    <row r="81" spans="1:8">
      <c r="A81" s="69">
        <v>9255304</v>
      </c>
      <c r="B81" s="70" t="s">
        <v>210</v>
      </c>
      <c r="C81" s="11"/>
      <c r="D81" s="11">
        <v>1</v>
      </c>
      <c r="E81" s="12">
        <v>5753.97</v>
      </c>
      <c r="F81" s="12">
        <f>E81/100*$I$2*Main!$AB$2</f>
        <v>0</v>
      </c>
      <c r="G81" s="13">
        <f>F81*Main!$AB$3</f>
        <v>0</v>
      </c>
      <c r="H81" s="16"/>
    </row>
    <row r="82" spans="1:8">
      <c r="A82" s="69">
        <v>9255305</v>
      </c>
      <c r="B82" s="70" t="s">
        <v>211</v>
      </c>
      <c r="C82" s="11"/>
      <c r="D82" s="11">
        <v>1</v>
      </c>
      <c r="E82" s="12">
        <v>5828.99</v>
      </c>
      <c r="F82" s="12">
        <f>E82/100*$I$2*Main!$AB$2</f>
        <v>0</v>
      </c>
      <c r="G82" s="13">
        <f>F82*Main!$AB$3</f>
        <v>0</v>
      </c>
      <c r="H82" s="16"/>
    </row>
    <row r="83" spans="1:8">
      <c r="A83" s="69">
        <v>9255306</v>
      </c>
      <c r="B83" s="70" t="s">
        <v>212</v>
      </c>
      <c r="C83" s="11"/>
      <c r="D83" s="11">
        <v>1</v>
      </c>
      <c r="E83" s="12">
        <v>5903.99</v>
      </c>
      <c r="F83" s="12">
        <f>E83/100*$I$2*Main!$AB$2</f>
        <v>0</v>
      </c>
      <c r="G83" s="13">
        <f>F83*Main!$AB$3</f>
        <v>0</v>
      </c>
      <c r="H83" s="16"/>
    </row>
    <row r="84" spans="1:8">
      <c r="A84" s="69">
        <v>9255307</v>
      </c>
      <c r="B84" s="70" t="s">
        <v>213</v>
      </c>
      <c r="C84" s="11"/>
      <c r="D84" s="11">
        <v>1</v>
      </c>
      <c r="E84" s="12">
        <v>5979.02</v>
      </c>
      <c r="F84" s="12">
        <f>E84/100*$I$2*Main!$AB$2</f>
        <v>0</v>
      </c>
      <c r="G84" s="13">
        <f>F84*Main!$AB$3</f>
        <v>0</v>
      </c>
      <c r="H84" s="16"/>
    </row>
    <row r="85" spans="1:8">
      <c r="A85" s="69">
        <v>9255308</v>
      </c>
      <c r="B85" s="70" t="s">
        <v>214</v>
      </c>
      <c r="C85" s="11" t="s">
        <v>13</v>
      </c>
      <c r="D85" s="11">
        <v>1</v>
      </c>
      <c r="E85" s="12">
        <v>6054.02</v>
      </c>
      <c r="F85" s="12">
        <f>E85/100*$I$2*Main!$AB$2</f>
        <v>0</v>
      </c>
      <c r="G85" s="13">
        <f>F85*Main!$AB$3</f>
        <v>0</v>
      </c>
      <c r="H85" s="71"/>
    </row>
    <row r="86" spans="1:8">
      <c r="A86" s="69">
        <v>9255309</v>
      </c>
      <c r="B86" s="70" t="s">
        <v>215</v>
      </c>
      <c r="C86" s="11" t="s">
        <v>13</v>
      </c>
      <c r="D86" s="11">
        <v>1</v>
      </c>
      <c r="E86" s="12">
        <v>6167.1900000000005</v>
      </c>
      <c r="F86" s="12">
        <f>E86/100*$I$2*Main!$AB$2</f>
        <v>0</v>
      </c>
      <c r="G86" s="13">
        <f>F86*Main!$AB$3</f>
        <v>0</v>
      </c>
      <c r="H86" s="71"/>
    </row>
    <row r="87" spans="1:8">
      <c r="A87" s="69">
        <v>9255310</v>
      </c>
      <c r="B87" s="70" t="s">
        <v>216</v>
      </c>
      <c r="C87" s="11" t="s">
        <v>13</v>
      </c>
      <c r="D87" s="11">
        <v>1</v>
      </c>
      <c r="E87" s="12">
        <v>6321</v>
      </c>
      <c r="F87" s="12">
        <f>E87/100*$I$2*Main!$AB$2</f>
        <v>0</v>
      </c>
      <c r="G87" s="13">
        <f>F87*Main!$AB$3</f>
        <v>0</v>
      </c>
      <c r="H87" s="16"/>
    </row>
    <row r="88" spans="1:8">
      <c r="A88" s="69">
        <v>9255313</v>
      </c>
      <c r="B88" s="70" t="s">
        <v>217</v>
      </c>
      <c r="C88" s="11"/>
      <c r="D88" s="11">
        <v>1</v>
      </c>
      <c r="E88" s="12">
        <v>8183.26</v>
      </c>
      <c r="F88" s="12">
        <f>E88/100*$I$2*Main!$AB$2</f>
        <v>0</v>
      </c>
      <c r="G88" s="13">
        <f>F88*Main!$AB$3</f>
        <v>0</v>
      </c>
      <c r="H88" s="16"/>
    </row>
    <row r="89" spans="1:8">
      <c r="A89" s="69">
        <v>9255314</v>
      </c>
      <c r="B89" s="70" t="s">
        <v>218</v>
      </c>
      <c r="C89" s="11"/>
      <c r="D89" s="11">
        <v>1</v>
      </c>
      <c r="E89" s="12">
        <v>8300.08</v>
      </c>
      <c r="F89" s="12">
        <f>E89/100*$I$2*Main!$AB$2</f>
        <v>0</v>
      </c>
      <c r="G89" s="13">
        <f>F89*Main!$AB$3</f>
        <v>0</v>
      </c>
      <c r="H89" s="16"/>
    </row>
    <row r="90" spans="1:8">
      <c r="A90" s="69">
        <v>9255315</v>
      </c>
      <c r="B90" s="70" t="s">
        <v>219</v>
      </c>
      <c r="C90" s="11"/>
      <c r="D90" s="11">
        <v>1</v>
      </c>
      <c r="E90" s="12">
        <v>8416.86</v>
      </c>
      <c r="F90" s="12">
        <f>E90/100*$I$2*Main!$AB$2</f>
        <v>0</v>
      </c>
      <c r="G90" s="13">
        <f>F90*Main!$AB$3</f>
        <v>0</v>
      </c>
      <c r="H90" s="16"/>
    </row>
    <row r="91" spans="1:8">
      <c r="A91" s="69">
        <v>9255316</v>
      </c>
      <c r="B91" s="70" t="s">
        <v>220</v>
      </c>
      <c r="C91" s="11"/>
      <c r="D91" s="11">
        <v>1</v>
      </c>
      <c r="E91" s="12">
        <v>8533.64</v>
      </c>
      <c r="F91" s="12">
        <f>E91/100*$I$2*Main!$AB$2</f>
        <v>0</v>
      </c>
      <c r="G91" s="13">
        <f>F91*Main!$AB$3</f>
        <v>0</v>
      </c>
      <c r="H91" s="16"/>
    </row>
    <row r="92" spans="1:8">
      <c r="A92" s="69">
        <v>9255317</v>
      </c>
      <c r="B92" s="70" t="s">
        <v>221</v>
      </c>
      <c r="C92" s="11" t="s">
        <v>13</v>
      </c>
      <c r="D92" s="11">
        <v>1</v>
      </c>
      <c r="E92" s="12">
        <v>8650.43</v>
      </c>
      <c r="F92" s="12">
        <f>E92/100*$I$2*Main!$AB$2</f>
        <v>0</v>
      </c>
      <c r="G92" s="13">
        <f>F92*Main!$AB$3</f>
        <v>0</v>
      </c>
      <c r="H92" s="16"/>
    </row>
    <row r="93" spans="1:8">
      <c r="A93" s="69">
        <v>9255318</v>
      </c>
      <c r="B93" s="70" t="s">
        <v>222</v>
      </c>
      <c r="C93" s="11" t="s">
        <v>13</v>
      </c>
      <c r="D93" s="11">
        <v>1</v>
      </c>
      <c r="E93" s="12">
        <v>8826.59</v>
      </c>
      <c r="F93" s="12">
        <f>E93/100*$I$2*Main!$AB$2</f>
        <v>0</v>
      </c>
      <c r="G93" s="13">
        <f>F93*Main!$AB$3</f>
        <v>0</v>
      </c>
      <c r="H93" s="16"/>
    </row>
    <row r="94" spans="1:8">
      <c r="A94" s="69">
        <v>9255319</v>
      </c>
      <c r="B94" s="70" t="s">
        <v>223</v>
      </c>
      <c r="C94" s="11" t="s">
        <v>13</v>
      </c>
      <c r="D94" s="11">
        <v>1</v>
      </c>
      <c r="E94" s="12">
        <v>9066.11</v>
      </c>
      <c r="F94" s="12">
        <f>E94/100*$I$2*Main!$AB$2</f>
        <v>0</v>
      </c>
      <c r="G94" s="13">
        <f>F94*Main!$AB$3</f>
        <v>0</v>
      </c>
      <c r="H94" s="16"/>
    </row>
    <row r="95" spans="1:8">
      <c r="A95" s="69">
        <v>9257180</v>
      </c>
      <c r="B95" s="70" t="s">
        <v>224</v>
      </c>
      <c r="C95" s="11"/>
      <c r="D95" s="11">
        <v>1</v>
      </c>
      <c r="E95" s="12">
        <v>5924.06</v>
      </c>
      <c r="F95" s="12">
        <f>E95/100*$I$2*Main!$AB$2</f>
        <v>0</v>
      </c>
      <c r="G95" s="13">
        <f>F95*Main!$AB$3</f>
        <v>0</v>
      </c>
      <c r="H95" s="16"/>
    </row>
    <row r="96" spans="1:8">
      <c r="A96" s="69">
        <v>9257181</v>
      </c>
      <c r="B96" s="70" t="s">
        <v>225</v>
      </c>
      <c r="C96" s="11"/>
      <c r="D96" s="11">
        <v>1</v>
      </c>
      <c r="E96" s="12">
        <v>6002.1500000000005</v>
      </c>
      <c r="F96" s="12">
        <f>E96/100*$I$2*Main!$AB$2</f>
        <v>0</v>
      </c>
      <c r="G96" s="13">
        <f>F96*Main!$AB$3</f>
        <v>0</v>
      </c>
      <c r="H96" s="16"/>
    </row>
    <row r="97" spans="1:8">
      <c r="A97" s="69">
        <v>9257182</v>
      </c>
      <c r="B97" s="70" t="s">
        <v>226</v>
      </c>
      <c r="C97" s="11"/>
      <c r="D97" s="11">
        <v>1</v>
      </c>
      <c r="E97" s="12">
        <v>6080.21</v>
      </c>
      <c r="F97" s="12">
        <f>E97/100*$I$2*Main!$AB$2</f>
        <v>0</v>
      </c>
      <c r="G97" s="13">
        <f>F97*Main!$AB$3</f>
        <v>0</v>
      </c>
      <c r="H97" s="16"/>
    </row>
    <row r="98" spans="1:8">
      <c r="A98" s="69">
        <v>9257183</v>
      </c>
      <c r="B98" s="70" t="s">
        <v>227</v>
      </c>
      <c r="C98" s="11"/>
      <c r="D98" s="11">
        <v>1</v>
      </c>
      <c r="E98" s="12">
        <v>6158.3</v>
      </c>
      <c r="F98" s="12">
        <f>E98/100*$I$2*Main!$AB$2</f>
        <v>0</v>
      </c>
      <c r="G98" s="13">
        <f>F98*Main!$AB$3</f>
        <v>0</v>
      </c>
      <c r="H98" s="16"/>
    </row>
    <row r="99" spans="1:8">
      <c r="A99" s="69">
        <v>9257184</v>
      </c>
      <c r="B99" s="70" t="s">
        <v>228</v>
      </c>
      <c r="C99" s="11" t="s">
        <v>13</v>
      </c>
      <c r="D99" s="11">
        <v>1</v>
      </c>
      <c r="E99" s="12">
        <v>6236.42</v>
      </c>
      <c r="F99" s="12">
        <f>E99/100*$I$2*Main!$AB$2</f>
        <v>0</v>
      </c>
      <c r="G99" s="13">
        <f>F99*Main!$AB$3</f>
        <v>0</v>
      </c>
      <c r="H99" s="16"/>
    </row>
    <row r="100" spans="1:8">
      <c r="A100" s="69">
        <v>9257185</v>
      </c>
      <c r="B100" s="70" t="s">
        <v>229</v>
      </c>
      <c r="C100" s="11" t="s">
        <v>13</v>
      </c>
      <c r="D100" s="11">
        <v>1</v>
      </c>
      <c r="E100" s="12">
        <v>6354.21</v>
      </c>
      <c r="F100" s="12">
        <f>E100/100*$I$2*Main!$AB$2</f>
        <v>0</v>
      </c>
      <c r="G100" s="13">
        <f>F100*Main!$AB$3</f>
        <v>0</v>
      </c>
      <c r="H100" s="71"/>
    </row>
    <row r="101" spans="1:8">
      <c r="A101" s="69">
        <v>9257186</v>
      </c>
      <c r="B101" s="70" t="s">
        <v>230</v>
      </c>
      <c r="C101" s="11" t="s">
        <v>13</v>
      </c>
      <c r="D101" s="11">
        <v>1</v>
      </c>
      <c r="E101" s="12">
        <v>6514.34</v>
      </c>
      <c r="F101" s="12">
        <f>E101/100*$I$2*Main!$AB$2</f>
        <v>0</v>
      </c>
      <c r="G101" s="13">
        <f>F101*Main!$AB$3</f>
        <v>0</v>
      </c>
      <c r="H101" s="71"/>
    </row>
    <row r="102" spans="1:8">
      <c r="A102" s="69">
        <v>9255320</v>
      </c>
      <c r="B102" s="70" t="s">
        <v>231</v>
      </c>
      <c r="C102" s="11" t="s">
        <v>13</v>
      </c>
      <c r="D102" s="11">
        <v>1</v>
      </c>
      <c r="E102" s="12">
        <v>3739.73</v>
      </c>
      <c r="F102" s="12">
        <f>E102/100*$I$2*Main!$AB$2</f>
        <v>0</v>
      </c>
      <c r="G102" s="13">
        <f>F102*Main!$AB$3</f>
        <v>0</v>
      </c>
      <c r="H102" s="16"/>
    </row>
    <row r="103" spans="1:8">
      <c r="A103" s="69">
        <v>9255321</v>
      </c>
      <c r="B103" s="70" t="s">
        <v>232</v>
      </c>
      <c r="C103" s="11"/>
      <c r="D103" s="11">
        <v>1</v>
      </c>
      <c r="E103" s="12">
        <v>3786.03</v>
      </c>
      <c r="F103" s="12">
        <f>E103/100*$I$2*Main!$AB$2</f>
        <v>0</v>
      </c>
      <c r="G103" s="13">
        <f>F103*Main!$AB$3</f>
        <v>0</v>
      </c>
      <c r="H103" s="16"/>
    </row>
    <row r="104" spans="1:8">
      <c r="A104" s="69">
        <v>9255322</v>
      </c>
      <c r="B104" s="70" t="s">
        <v>233</v>
      </c>
      <c r="C104" s="11"/>
      <c r="D104" s="11">
        <v>1</v>
      </c>
      <c r="E104" s="12">
        <v>3832.2900000000004</v>
      </c>
      <c r="F104" s="12">
        <f>E104/100*$I$2*Main!$AB$2</f>
        <v>0</v>
      </c>
      <c r="G104" s="13">
        <f>F104*Main!$AB$3</f>
        <v>0</v>
      </c>
      <c r="H104" s="16"/>
    </row>
    <row r="105" spans="1:8">
      <c r="A105" s="69">
        <v>9255323</v>
      </c>
      <c r="B105" s="70" t="s">
        <v>234</v>
      </c>
      <c r="C105" s="11" t="s">
        <v>13</v>
      </c>
      <c r="D105" s="11">
        <v>1</v>
      </c>
      <c r="E105" s="12">
        <v>3878.61</v>
      </c>
      <c r="F105" s="12">
        <f>E105/100*$I$2*Main!$AB$2</f>
        <v>0</v>
      </c>
      <c r="G105" s="13">
        <f>F105*Main!$AB$3</f>
        <v>0</v>
      </c>
      <c r="H105" s="71"/>
    </row>
    <row r="106" spans="1:8">
      <c r="A106" s="69">
        <v>9255324</v>
      </c>
      <c r="B106" s="70" t="s">
        <v>235</v>
      </c>
      <c r="C106" s="11"/>
      <c r="D106" s="11">
        <v>1</v>
      </c>
      <c r="E106" s="12">
        <v>3737.19</v>
      </c>
      <c r="F106" s="12">
        <f>E106/100*$I$2*Main!$AB$2</f>
        <v>0</v>
      </c>
      <c r="G106" s="13">
        <f>F106*Main!$AB$3</f>
        <v>0</v>
      </c>
      <c r="H106" s="71"/>
    </row>
    <row r="107" spans="1:8">
      <c r="A107" s="69">
        <v>9255325</v>
      </c>
      <c r="B107" s="70" t="s">
        <v>236</v>
      </c>
      <c r="C107" s="11"/>
      <c r="D107" s="11">
        <v>1</v>
      </c>
      <c r="E107" s="12">
        <v>3764.96</v>
      </c>
      <c r="F107" s="12">
        <f>E107/100*$I$2*Main!$AB$2</f>
        <v>0</v>
      </c>
      <c r="G107" s="13">
        <f>F107*Main!$AB$3</f>
        <v>0</v>
      </c>
      <c r="H107" s="16"/>
    </row>
    <row r="108" spans="1:8">
      <c r="A108" s="69">
        <v>9255326</v>
      </c>
      <c r="B108" s="70" t="s">
        <v>237</v>
      </c>
      <c r="C108" s="11"/>
      <c r="D108" s="11">
        <v>1</v>
      </c>
      <c r="E108" s="12">
        <v>3811.26</v>
      </c>
      <c r="F108" s="12">
        <f>E108/100*$I$2*Main!$AB$2</f>
        <v>0</v>
      </c>
      <c r="G108" s="13">
        <f>F108*Main!$AB$3</f>
        <v>0</v>
      </c>
      <c r="H108" s="16"/>
    </row>
    <row r="109" spans="1:8">
      <c r="A109" s="69">
        <v>9255327</v>
      </c>
      <c r="B109" s="70" t="s">
        <v>238</v>
      </c>
      <c r="C109" s="11"/>
      <c r="D109" s="11">
        <v>1</v>
      </c>
      <c r="E109" s="12">
        <v>3857.5400000000004</v>
      </c>
      <c r="F109" s="12">
        <f>E109/100*$I$2*Main!$AB$2</f>
        <v>0</v>
      </c>
      <c r="G109" s="13">
        <f>F109*Main!$AB$3</f>
        <v>0</v>
      </c>
      <c r="H109" s="16"/>
    </row>
    <row r="110" spans="1:8">
      <c r="A110" s="69">
        <v>9255328</v>
      </c>
      <c r="B110" s="70" t="s">
        <v>239</v>
      </c>
      <c r="C110" s="11"/>
      <c r="D110" s="11">
        <v>1</v>
      </c>
      <c r="E110" s="12">
        <v>3903.82</v>
      </c>
      <c r="F110" s="12">
        <f>E110/100*$I$2*Main!$AB$2</f>
        <v>0</v>
      </c>
      <c r="G110" s="13">
        <f>F110*Main!$AB$3</f>
        <v>0</v>
      </c>
      <c r="H110" s="16"/>
    </row>
    <row r="111" spans="1:8">
      <c r="A111" s="69">
        <v>9255329</v>
      </c>
      <c r="B111" s="70" t="s">
        <v>240</v>
      </c>
      <c r="C111" s="11"/>
      <c r="D111" s="11">
        <v>1</v>
      </c>
      <c r="E111" s="12">
        <v>3950.1400000000003</v>
      </c>
      <c r="F111" s="12">
        <f>E111/100*$I$2*Main!$AB$2</f>
        <v>0</v>
      </c>
      <c r="G111" s="13">
        <f>F111*Main!$AB$3</f>
        <v>0</v>
      </c>
      <c r="H111" s="16"/>
    </row>
    <row r="112" spans="1:8">
      <c r="A112" s="69">
        <v>9255330</v>
      </c>
      <c r="B112" s="70" t="s">
        <v>241</v>
      </c>
      <c r="C112" s="11" t="s">
        <v>13</v>
      </c>
      <c r="D112" s="11">
        <v>1</v>
      </c>
      <c r="E112" s="12">
        <v>3996.4</v>
      </c>
      <c r="F112" s="12">
        <f>E112/100*$I$2*Main!$AB$2</f>
        <v>0</v>
      </c>
      <c r="G112" s="13">
        <f>F112*Main!$AB$3</f>
        <v>0</v>
      </c>
      <c r="H112" s="16"/>
    </row>
    <row r="113" spans="1:8">
      <c r="A113" s="69">
        <v>9255331</v>
      </c>
      <c r="B113" s="70" t="s">
        <v>242</v>
      </c>
      <c r="C113" s="11" t="s">
        <v>13</v>
      </c>
      <c r="D113" s="11">
        <v>1</v>
      </c>
      <c r="E113" s="12">
        <v>4066.25</v>
      </c>
      <c r="F113" s="12">
        <f>E113/100*$I$2*Main!$AB$2</f>
        <v>0</v>
      </c>
      <c r="G113" s="13">
        <f>F113*Main!$AB$3</f>
        <v>0</v>
      </c>
      <c r="H113" s="71"/>
    </row>
    <row r="114" spans="1:8">
      <c r="A114" s="69">
        <v>9255332</v>
      </c>
      <c r="B114" s="70" t="s">
        <v>243</v>
      </c>
      <c r="C114" s="11" t="s">
        <v>13</v>
      </c>
      <c r="D114" s="11">
        <v>1</v>
      </c>
      <c r="E114" s="12">
        <v>4161.16</v>
      </c>
      <c r="F114" s="12">
        <f>E114/100*$I$2*Main!$AB$2</f>
        <v>0</v>
      </c>
      <c r="G114" s="13">
        <f>F114*Main!$AB$3</f>
        <v>0</v>
      </c>
      <c r="H114" s="71"/>
    </row>
    <row r="115" spans="1:8">
      <c r="A115" s="69">
        <v>9255334</v>
      </c>
      <c r="B115" s="70" t="s">
        <v>244</v>
      </c>
      <c r="C115" s="11"/>
      <c r="D115" s="11">
        <v>1</v>
      </c>
      <c r="E115" s="12">
        <v>4538.38</v>
      </c>
      <c r="F115" s="12">
        <f>E115/100*$I$2*Main!$AB$2</f>
        <v>0</v>
      </c>
      <c r="G115" s="13">
        <f>F115*Main!$AB$3</f>
        <v>0</v>
      </c>
      <c r="H115" s="16"/>
    </row>
    <row r="116" spans="1:8">
      <c r="A116" s="69">
        <v>9255335</v>
      </c>
      <c r="B116" s="70" t="s">
        <v>245</v>
      </c>
      <c r="C116" s="11"/>
      <c r="D116" s="11">
        <v>1</v>
      </c>
      <c r="E116" s="12">
        <v>4596.75</v>
      </c>
      <c r="F116" s="12">
        <f>E116/100*$I$2*Main!$AB$2</f>
        <v>0</v>
      </c>
      <c r="G116" s="13">
        <f>F116*Main!$AB$3</f>
        <v>0</v>
      </c>
      <c r="H116" s="16"/>
    </row>
    <row r="117" spans="1:8">
      <c r="A117" s="69">
        <v>9255336</v>
      </c>
      <c r="B117" s="70" t="s">
        <v>246</v>
      </c>
      <c r="C117" s="11"/>
      <c r="D117" s="11">
        <v>1</v>
      </c>
      <c r="E117" s="12">
        <v>4655.09</v>
      </c>
      <c r="F117" s="12">
        <f>E117/100*$I$2*Main!$AB$2</f>
        <v>0</v>
      </c>
      <c r="G117" s="13">
        <f>F117*Main!$AB$3</f>
        <v>0</v>
      </c>
      <c r="H117" s="16"/>
    </row>
    <row r="118" spans="1:8">
      <c r="A118" s="69">
        <v>9255337</v>
      </c>
      <c r="B118" s="70" t="s">
        <v>247</v>
      </c>
      <c r="C118" s="11"/>
      <c r="D118" s="11">
        <v>1</v>
      </c>
      <c r="E118" s="12">
        <v>4713.46</v>
      </c>
      <c r="F118" s="12">
        <f>E118/100*$I$2*Main!$AB$2</f>
        <v>0</v>
      </c>
      <c r="G118" s="13">
        <f>F118*Main!$AB$3</f>
        <v>0</v>
      </c>
      <c r="H118" s="16"/>
    </row>
    <row r="119" spans="1:8">
      <c r="A119" s="69">
        <v>9255338</v>
      </c>
      <c r="B119" s="70" t="s">
        <v>248</v>
      </c>
      <c r="C119" s="11"/>
      <c r="D119" s="11">
        <v>1</v>
      </c>
      <c r="E119" s="12">
        <v>4771.8</v>
      </c>
      <c r="F119" s="12">
        <f>E119/100*$I$2*Main!$AB$2</f>
        <v>0</v>
      </c>
      <c r="G119" s="13">
        <f>F119*Main!$AB$3</f>
        <v>0</v>
      </c>
      <c r="H119" s="16"/>
    </row>
    <row r="120" spans="1:8">
      <c r="A120" s="69">
        <v>9255339</v>
      </c>
      <c r="B120" s="70" t="s">
        <v>249</v>
      </c>
      <c r="C120" s="11" t="s">
        <v>13</v>
      </c>
      <c r="D120" s="11">
        <v>1</v>
      </c>
      <c r="E120" s="12">
        <v>4830.1500000000005</v>
      </c>
      <c r="F120" s="12">
        <f>E120/100*$I$2*Main!$AB$2</f>
        <v>0</v>
      </c>
      <c r="G120" s="13">
        <f>F120*Main!$AB$3</f>
        <v>0</v>
      </c>
      <c r="H120" s="71"/>
    </row>
    <row r="121" spans="1:8">
      <c r="A121" s="69">
        <v>9255340</v>
      </c>
      <c r="B121" s="70" t="s">
        <v>250</v>
      </c>
      <c r="C121" s="11" t="s">
        <v>13</v>
      </c>
      <c r="D121" s="11">
        <v>1</v>
      </c>
      <c r="E121" s="12">
        <v>4918.2300000000005</v>
      </c>
      <c r="F121" s="12">
        <f>E121/100*$I$2*Main!$AB$2</f>
        <v>0</v>
      </c>
      <c r="G121" s="13">
        <f>F121*Main!$AB$3</f>
        <v>0</v>
      </c>
      <c r="H121" s="71"/>
    </row>
    <row r="122" spans="1:8">
      <c r="A122" s="69">
        <v>9255342</v>
      </c>
      <c r="B122" s="70" t="s">
        <v>251</v>
      </c>
      <c r="C122" s="11"/>
      <c r="D122" s="11">
        <v>1</v>
      </c>
      <c r="E122" s="12">
        <v>5633.97</v>
      </c>
      <c r="F122" s="12">
        <f>E122/100*$I$2*Main!$AB$2</f>
        <v>0</v>
      </c>
      <c r="G122" s="13">
        <f>F122*Main!$AB$3</f>
        <v>0</v>
      </c>
      <c r="H122" s="16"/>
    </row>
    <row r="123" spans="1:8">
      <c r="A123" s="69">
        <v>9255343</v>
      </c>
      <c r="B123" s="70" t="s">
        <v>252</v>
      </c>
      <c r="C123" s="11"/>
      <c r="D123" s="11">
        <v>1</v>
      </c>
      <c r="E123" s="12">
        <v>5678.97</v>
      </c>
      <c r="F123" s="12">
        <f>E123/100*$I$2*Main!$AB$2</f>
        <v>0</v>
      </c>
      <c r="G123" s="13">
        <f>F123*Main!$AB$3</f>
        <v>0</v>
      </c>
      <c r="H123" s="16"/>
    </row>
    <row r="124" spans="1:8">
      <c r="A124" s="69">
        <v>9255344</v>
      </c>
      <c r="B124" s="70" t="s">
        <v>253</v>
      </c>
      <c r="C124" s="11"/>
      <c r="D124" s="11">
        <v>1</v>
      </c>
      <c r="E124" s="12">
        <v>5753.97</v>
      </c>
      <c r="F124" s="12">
        <f>E124/100*$I$2*Main!$AB$2</f>
        <v>0</v>
      </c>
      <c r="G124" s="13">
        <f>F124*Main!$AB$3</f>
        <v>0</v>
      </c>
      <c r="H124" s="16"/>
    </row>
    <row r="125" spans="1:8">
      <c r="A125" s="69">
        <v>9255345</v>
      </c>
      <c r="B125" s="70" t="s">
        <v>254</v>
      </c>
      <c r="C125" s="11"/>
      <c r="D125" s="11">
        <v>1</v>
      </c>
      <c r="E125" s="12">
        <v>5828.99</v>
      </c>
      <c r="F125" s="12">
        <f>E125/100*$I$2*Main!$AB$2</f>
        <v>0</v>
      </c>
      <c r="G125" s="13">
        <f>F125*Main!$AB$3</f>
        <v>0</v>
      </c>
      <c r="H125" s="16"/>
    </row>
    <row r="126" spans="1:8">
      <c r="A126" s="69">
        <v>9255346</v>
      </c>
      <c r="B126" s="70" t="s">
        <v>255</v>
      </c>
      <c r="C126" s="11"/>
      <c r="D126" s="11">
        <v>1</v>
      </c>
      <c r="E126" s="12">
        <v>5903.99</v>
      </c>
      <c r="F126" s="12">
        <f>E126/100*$I$2*Main!$AB$2</f>
        <v>0</v>
      </c>
      <c r="G126" s="13">
        <f>F126*Main!$AB$3</f>
        <v>0</v>
      </c>
      <c r="H126" s="16"/>
    </row>
    <row r="127" spans="1:8">
      <c r="A127" s="69">
        <v>9255347</v>
      </c>
      <c r="B127" s="70" t="s">
        <v>256</v>
      </c>
      <c r="C127" s="11"/>
      <c r="D127" s="11">
        <v>1</v>
      </c>
      <c r="E127" s="12">
        <v>5979.02</v>
      </c>
      <c r="F127" s="12">
        <f>E127/100*$I$2*Main!$AB$2</f>
        <v>0</v>
      </c>
      <c r="G127" s="13">
        <f>F127*Main!$AB$3</f>
        <v>0</v>
      </c>
      <c r="H127" s="16"/>
    </row>
    <row r="128" spans="1:8">
      <c r="A128" s="69">
        <v>9255348</v>
      </c>
      <c r="B128" s="70" t="s">
        <v>257</v>
      </c>
      <c r="C128" s="11" t="s">
        <v>13</v>
      </c>
      <c r="D128" s="11">
        <v>1</v>
      </c>
      <c r="E128" s="12">
        <v>6054.02</v>
      </c>
      <c r="F128" s="12">
        <f>E128/100*$I$2*Main!$AB$2</f>
        <v>0</v>
      </c>
      <c r="G128" s="13">
        <f>F128*Main!$AB$3</f>
        <v>0</v>
      </c>
      <c r="H128" s="71"/>
    </row>
    <row r="129" spans="1:8">
      <c r="A129" s="69">
        <v>9255349</v>
      </c>
      <c r="B129" s="70" t="s">
        <v>258</v>
      </c>
      <c r="C129" s="11" t="s">
        <v>13</v>
      </c>
      <c r="D129" s="11">
        <v>1</v>
      </c>
      <c r="E129" s="12">
        <v>6167.1900000000005</v>
      </c>
      <c r="F129" s="12">
        <f>E129/100*$I$2*Main!$AB$2</f>
        <v>0</v>
      </c>
      <c r="G129" s="13">
        <f>F129*Main!$AB$3</f>
        <v>0</v>
      </c>
      <c r="H129" s="71"/>
    </row>
    <row r="130" spans="1:8">
      <c r="A130" s="69">
        <v>9255350</v>
      </c>
      <c r="B130" s="70" t="s">
        <v>259</v>
      </c>
      <c r="C130" s="11" t="s">
        <v>13</v>
      </c>
      <c r="D130" s="11">
        <v>1</v>
      </c>
      <c r="E130" s="12">
        <v>6321</v>
      </c>
      <c r="F130" s="12">
        <f>E130/100*$I$2*Main!$AB$2</f>
        <v>0</v>
      </c>
      <c r="G130" s="13">
        <f>F130*Main!$AB$3</f>
        <v>0</v>
      </c>
      <c r="H130" s="16"/>
    </row>
    <row r="131" spans="1:8">
      <c r="A131" s="69">
        <v>9255353</v>
      </c>
      <c r="B131" s="70" t="s">
        <v>260</v>
      </c>
      <c r="C131" s="11"/>
      <c r="D131" s="11">
        <v>1</v>
      </c>
      <c r="E131" s="12">
        <v>8183.26</v>
      </c>
      <c r="F131" s="12">
        <f>E131/100*$I$2*Main!$AB$2</f>
        <v>0</v>
      </c>
      <c r="G131" s="13">
        <f>F131*Main!$AB$3</f>
        <v>0</v>
      </c>
      <c r="H131" s="16"/>
    </row>
    <row r="132" spans="1:8">
      <c r="A132" s="69">
        <v>9255354</v>
      </c>
      <c r="B132" s="70" t="s">
        <v>261</v>
      </c>
      <c r="C132" s="11"/>
      <c r="D132" s="11">
        <v>1</v>
      </c>
      <c r="E132" s="12">
        <v>8300.08</v>
      </c>
      <c r="F132" s="12">
        <f>E132/100*$I$2*Main!$AB$2</f>
        <v>0</v>
      </c>
      <c r="G132" s="13">
        <f>F132*Main!$AB$3</f>
        <v>0</v>
      </c>
      <c r="H132" s="16"/>
    </row>
    <row r="133" spans="1:8">
      <c r="A133" s="69">
        <v>9255355</v>
      </c>
      <c r="B133" s="70" t="s">
        <v>262</v>
      </c>
      <c r="C133" s="11"/>
      <c r="D133" s="11">
        <v>1</v>
      </c>
      <c r="E133" s="12">
        <v>8416.86</v>
      </c>
      <c r="F133" s="12">
        <f>E133/100*$I$2*Main!$AB$2</f>
        <v>0</v>
      </c>
      <c r="G133" s="13">
        <f>F133*Main!$AB$3</f>
        <v>0</v>
      </c>
      <c r="H133" s="16"/>
    </row>
    <row r="134" spans="1:8">
      <c r="A134" s="69">
        <v>9255356</v>
      </c>
      <c r="B134" s="70" t="s">
        <v>263</v>
      </c>
      <c r="C134" s="11"/>
      <c r="D134" s="11">
        <v>1</v>
      </c>
      <c r="E134" s="12">
        <v>8533.64</v>
      </c>
      <c r="F134" s="12">
        <f>E134/100*$I$2*Main!$AB$2</f>
        <v>0</v>
      </c>
      <c r="G134" s="13">
        <f>F134*Main!$AB$3</f>
        <v>0</v>
      </c>
      <c r="H134" s="16"/>
    </row>
    <row r="135" spans="1:8">
      <c r="A135" s="69">
        <v>9255357</v>
      </c>
      <c r="B135" s="70" t="s">
        <v>264</v>
      </c>
      <c r="C135" s="11" t="s">
        <v>13</v>
      </c>
      <c r="D135" s="11">
        <v>1</v>
      </c>
      <c r="E135" s="12">
        <v>8650.43</v>
      </c>
      <c r="F135" s="12">
        <f>E135/100*$I$2*Main!$AB$2</f>
        <v>0</v>
      </c>
      <c r="G135" s="13">
        <f>F135*Main!$AB$3</f>
        <v>0</v>
      </c>
      <c r="H135" s="16"/>
    </row>
    <row r="136" spans="1:8">
      <c r="A136" s="69">
        <v>9255358</v>
      </c>
      <c r="B136" s="70" t="s">
        <v>265</v>
      </c>
      <c r="C136" s="11" t="s">
        <v>13</v>
      </c>
      <c r="D136" s="11">
        <v>1</v>
      </c>
      <c r="E136" s="12">
        <v>8826.59</v>
      </c>
      <c r="F136" s="12">
        <f>E136/100*$I$2*Main!$AB$2</f>
        <v>0</v>
      </c>
      <c r="G136" s="13">
        <f>F136*Main!$AB$3</f>
        <v>0</v>
      </c>
      <c r="H136" s="16"/>
    </row>
    <row r="137" spans="1:8">
      <c r="A137" s="69">
        <v>9255359</v>
      </c>
      <c r="B137" s="70" t="s">
        <v>266</v>
      </c>
      <c r="C137" s="11" t="s">
        <v>13</v>
      </c>
      <c r="D137" s="11">
        <v>1</v>
      </c>
      <c r="E137" s="12">
        <v>9066.11</v>
      </c>
      <c r="F137" s="12">
        <f>E137/100*$I$2*Main!$AB$2</f>
        <v>0</v>
      </c>
      <c r="G137" s="13">
        <f>F137*Main!$AB$3</f>
        <v>0</v>
      </c>
      <c r="H137" s="16"/>
    </row>
    <row r="138" spans="1:8">
      <c r="A138" s="69">
        <v>9257187</v>
      </c>
      <c r="B138" s="70" t="s">
        <v>267</v>
      </c>
      <c r="C138" s="11"/>
      <c r="D138" s="11">
        <v>1</v>
      </c>
      <c r="E138" s="12">
        <v>5924.06</v>
      </c>
      <c r="F138" s="12">
        <f>E138/100*$I$2*Main!$AB$2</f>
        <v>0</v>
      </c>
      <c r="G138" s="13">
        <f>F138*Main!$AB$3</f>
        <v>0</v>
      </c>
      <c r="H138" s="16"/>
    </row>
    <row r="139" spans="1:8">
      <c r="A139" s="69">
        <v>9257188</v>
      </c>
      <c r="B139" s="70" t="s">
        <v>268</v>
      </c>
      <c r="C139" s="11"/>
      <c r="D139" s="11">
        <v>1</v>
      </c>
      <c r="E139" s="12">
        <v>6002.1500000000005</v>
      </c>
      <c r="F139" s="12">
        <f>E139/100*$I$2*Main!$AB$2</f>
        <v>0</v>
      </c>
      <c r="G139" s="13">
        <f>F139*Main!$AB$3</f>
        <v>0</v>
      </c>
      <c r="H139" s="16"/>
    </row>
    <row r="140" spans="1:8">
      <c r="A140" s="69">
        <v>9257189</v>
      </c>
      <c r="B140" s="70" t="s">
        <v>269</v>
      </c>
      <c r="C140" s="11"/>
      <c r="D140" s="11">
        <v>1</v>
      </c>
      <c r="E140" s="12">
        <v>6080.21</v>
      </c>
      <c r="F140" s="12">
        <f>E140/100*$I$2*Main!$AB$2</f>
        <v>0</v>
      </c>
      <c r="G140" s="13">
        <f>F140*Main!$AB$3</f>
        <v>0</v>
      </c>
      <c r="H140" s="16"/>
    </row>
    <row r="141" spans="1:8">
      <c r="A141" s="69">
        <v>9257190</v>
      </c>
      <c r="B141" s="70" t="s">
        <v>270</v>
      </c>
      <c r="C141" s="11"/>
      <c r="D141" s="11">
        <v>1</v>
      </c>
      <c r="E141" s="12">
        <v>6158.3</v>
      </c>
      <c r="F141" s="12">
        <f>E141/100*$I$2*Main!$AB$2</f>
        <v>0</v>
      </c>
      <c r="G141" s="13">
        <f>F141*Main!$AB$3</f>
        <v>0</v>
      </c>
      <c r="H141" s="16"/>
    </row>
    <row r="142" spans="1:8">
      <c r="A142" s="69">
        <v>9257191</v>
      </c>
      <c r="B142" s="70" t="s">
        <v>271</v>
      </c>
      <c r="C142" s="11" t="s">
        <v>13</v>
      </c>
      <c r="D142" s="11">
        <v>1</v>
      </c>
      <c r="E142" s="12">
        <v>6236.42</v>
      </c>
      <c r="F142" s="12">
        <f>E142/100*$I$2*Main!$AB$2</f>
        <v>0</v>
      </c>
      <c r="G142" s="13">
        <f>F142*Main!$AB$3</f>
        <v>0</v>
      </c>
      <c r="H142" s="16"/>
    </row>
    <row r="143" spans="1:8">
      <c r="A143" s="69">
        <v>9257192</v>
      </c>
      <c r="B143" s="70" t="s">
        <v>272</v>
      </c>
      <c r="C143" s="11" t="s">
        <v>13</v>
      </c>
      <c r="D143" s="11">
        <v>1</v>
      </c>
      <c r="E143" s="12">
        <v>6354.21</v>
      </c>
      <c r="F143" s="12">
        <f>E143/100*$I$2*Main!$AB$2</f>
        <v>0</v>
      </c>
      <c r="G143" s="13">
        <f>F143*Main!$AB$3</f>
        <v>0</v>
      </c>
      <c r="H143" s="16"/>
    </row>
    <row r="144" spans="1:8">
      <c r="A144" s="69">
        <v>9257193</v>
      </c>
      <c r="B144" s="70" t="s">
        <v>273</v>
      </c>
      <c r="C144" s="11" t="s">
        <v>13</v>
      </c>
      <c r="D144" s="11">
        <v>1</v>
      </c>
      <c r="E144" s="12">
        <v>6514.34</v>
      </c>
      <c r="F144" s="12">
        <f>E144/100*$I$2*Main!$AB$2</f>
        <v>0</v>
      </c>
      <c r="G144" s="13">
        <f>F144*Main!$AB$3</f>
        <v>0</v>
      </c>
      <c r="H144" s="16"/>
    </row>
    <row r="145" spans="1:8">
      <c r="A145" s="69">
        <v>9255000</v>
      </c>
      <c r="B145" s="70" t="s">
        <v>274</v>
      </c>
      <c r="C145" s="11" t="s">
        <v>13</v>
      </c>
      <c r="D145" s="11">
        <v>10</v>
      </c>
      <c r="E145" s="12">
        <v>1542.03</v>
      </c>
      <c r="F145" s="12">
        <f>E145/100*$I$2*Main!$AB$2</f>
        <v>0</v>
      </c>
      <c r="G145" s="13">
        <f>F145*Main!$AB$3</f>
        <v>0</v>
      </c>
      <c r="H145" s="16"/>
    </row>
    <row r="146" spans="1:8">
      <c r="A146" s="69">
        <v>9255001</v>
      </c>
      <c r="B146" s="70" t="s">
        <v>275</v>
      </c>
      <c r="C146" s="11" t="s">
        <v>13</v>
      </c>
      <c r="D146" s="11">
        <v>10</v>
      </c>
      <c r="E146" s="12">
        <v>1542.03</v>
      </c>
      <c r="F146" s="12">
        <f>E146/100*$I$2*Main!$AB$2</f>
        <v>0</v>
      </c>
      <c r="G146" s="13">
        <f>F146*Main!$AB$3</f>
        <v>0</v>
      </c>
      <c r="H146" s="16"/>
    </row>
    <row r="147" spans="1:8">
      <c r="A147" s="69">
        <v>9255002</v>
      </c>
      <c r="B147" s="70" t="s">
        <v>276</v>
      </c>
      <c r="C147" s="11"/>
      <c r="D147" s="11">
        <v>10</v>
      </c>
      <c r="E147" s="12">
        <v>1569.41</v>
      </c>
      <c r="F147" s="12">
        <f>E147/100*$I$2*Main!$AB$2</f>
        <v>0</v>
      </c>
      <c r="G147" s="13">
        <f>F147*Main!$AB$3</f>
        <v>0</v>
      </c>
      <c r="H147" s="16"/>
    </row>
    <row r="148" spans="1:8">
      <c r="A148" s="69">
        <v>9255003</v>
      </c>
      <c r="B148" s="70" t="s">
        <v>277</v>
      </c>
      <c r="C148" s="11"/>
      <c r="D148" s="11">
        <v>10</v>
      </c>
      <c r="E148" s="12">
        <v>1569.41</v>
      </c>
      <c r="F148" s="12">
        <f>E148/100*$I$2*Main!$AB$2</f>
        <v>0</v>
      </c>
      <c r="G148" s="13">
        <f>F148*Main!$AB$3</f>
        <v>0</v>
      </c>
      <c r="H148" s="16"/>
    </row>
    <row r="149" spans="1:8">
      <c r="A149" s="69">
        <v>9255004</v>
      </c>
      <c r="B149" s="70" t="s">
        <v>278</v>
      </c>
      <c r="C149" s="11"/>
      <c r="D149" s="11">
        <v>10</v>
      </c>
      <c r="E149" s="12">
        <v>1596.8</v>
      </c>
      <c r="F149" s="12">
        <f>E149/100*$I$2*Main!$AB$2</f>
        <v>0</v>
      </c>
      <c r="G149" s="13">
        <f>F149*Main!$AB$3</f>
        <v>0</v>
      </c>
      <c r="H149" s="16"/>
    </row>
    <row r="150" spans="1:8">
      <c r="A150" s="69">
        <v>9255005</v>
      </c>
      <c r="B150" s="70" t="s">
        <v>279</v>
      </c>
      <c r="C150" s="11"/>
      <c r="D150" s="11">
        <v>10</v>
      </c>
      <c r="E150" s="12">
        <v>1596.8</v>
      </c>
      <c r="F150" s="12">
        <f>E150/100*$I$2*Main!$AB$2</f>
        <v>0</v>
      </c>
      <c r="G150" s="13">
        <f>F150*Main!$AB$3</f>
        <v>0</v>
      </c>
      <c r="H150" s="16"/>
    </row>
    <row r="151" spans="1:8">
      <c r="A151" s="69">
        <v>9255006</v>
      </c>
      <c r="B151" s="70" t="s">
        <v>280</v>
      </c>
      <c r="C151" s="11" t="s">
        <v>13</v>
      </c>
      <c r="D151" s="11">
        <v>10</v>
      </c>
      <c r="E151" s="12">
        <v>1624.16</v>
      </c>
      <c r="F151" s="12">
        <f>E151/100*$I$2*Main!$AB$2</f>
        <v>0</v>
      </c>
      <c r="G151" s="13">
        <f>F151*Main!$AB$3</f>
        <v>0</v>
      </c>
      <c r="H151" s="16"/>
    </row>
    <row r="152" spans="1:8">
      <c r="A152" s="69">
        <v>9255007</v>
      </c>
      <c r="B152" s="70" t="s">
        <v>281</v>
      </c>
      <c r="C152" s="11" t="s">
        <v>13</v>
      </c>
      <c r="D152" s="11">
        <v>10</v>
      </c>
      <c r="E152" s="12">
        <v>1624.16</v>
      </c>
      <c r="F152" s="12">
        <f>E152/100*$I$2*Main!$AB$2</f>
        <v>0</v>
      </c>
      <c r="G152" s="13">
        <f>F152*Main!$AB$3</f>
        <v>0</v>
      </c>
      <c r="H152" s="16"/>
    </row>
    <row r="153" spans="1:8">
      <c r="A153" s="69">
        <v>9255008</v>
      </c>
      <c r="B153" s="70" t="s">
        <v>282</v>
      </c>
      <c r="C153" s="11"/>
      <c r="D153" s="11">
        <v>20</v>
      </c>
      <c r="E153" s="12">
        <v>1470.87</v>
      </c>
      <c r="F153" s="12">
        <f>E153/100*$I$2*Main!$AB$2</f>
        <v>0</v>
      </c>
      <c r="G153" s="13">
        <f>F153*Main!$AB$3</f>
        <v>0</v>
      </c>
      <c r="H153" s="16"/>
    </row>
    <row r="154" spans="1:8">
      <c r="A154" s="69">
        <v>9255009</v>
      </c>
      <c r="B154" s="70" t="s">
        <v>283</v>
      </c>
      <c r="C154" s="11"/>
      <c r="D154" s="11">
        <v>20</v>
      </c>
      <c r="E154" s="12">
        <v>1470.87</v>
      </c>
      <c r="F154" s="12">
        <f>E154/100*$I$2*Main!$AB$2</f>
        <v>0</v>
      </c>
      <c r="G154" s="13">
        <f>F154*Main!$AB$3</f>
        <v>0</v>
      </c>
      <c r="H154" s="16"/>
    </row>
    <row r="155" spans="1:8">
      <c r="A155" s="69">
        <v>9255010</v>
      </c>
      <c r="B155" s="70" t="s">
        <v>284</v>
      </c>
      <c r="C155" s="11"/>
      <c r="D155" s="11">
        <v>20</v>
      </c>
      <c r="E155" s="12">
        <v>1487.28</v>
      </c>
      <c r="F155" s="12">
        <f>E155/100*$I$2*Main!$AB$2</f>
        <v>0</v>
      </c>
      <c r="G155" s="13">
        <f>F155*Main!$AB$3</f>
        <v>0</v>
      </c>
      <c r="H155" s="16"/>
    </row>
    <row r="156" spans="1:8">
      <c r="A156" s="69">
        <v>9255011</v>
      </c>
      <c r="B156" s="70" t="s">
        <v>285</v>
      </c>
      <c r="C156" s="11"/>
      <c r="D156" s="11">
        <v>20</v>
      </c>
      <c r="E156" s="12">
        <v>1487.28</v>
      </c>
      <c r="F156" s="12">
        <f>E156/100*$I$2*Main!$AB$2</f>
        <v>0</v>
      </c>
      <c r="G156" s="13">
        <f>F156*Main!$AB$3</f>
        <v>0</v>
      </c>
      <c r="H156" s="16"/>
    </row>
    <row r="157" spans="1:8">
      <c r="A157" s="69">
        <v>9255012</v>
      </c>
      <c r="B157" s="70" t="s">
        <v>286</v>
      </c>
      <c r="C157" s="11"/>
      <c r="D157" s="11">
        <v>20</v>
      </c>
      <c r="E157" s="12">
        <v>1514.67</v>
      </c>
      <c r="F157" s="12">
        <f>E157/100*$I$2*Main!$AB$2</f>
        <v>0</v>
      </c>
      <c r="G157" s="13">
        <f>F157*Main!$AB$3</f>
        <v>0</v>
      </c>
      <c r="H157" s="16"/>
    </row>
    <row r="158" spans="1:8">
      <c r="A158" s="69">
        <v>9255013</v>
      </c>
      <c r="B158" s="70" t="s">
        <v>287</v>
      </c>
      <c r="C158" s="11"/>
      <c r="D158" s="11">
        <v>20</v>
      </c>
      <c r="E158" s="12">
        <v>1514.67</v>
      </c>
      <c r="F158" s="12">
        <f>E158/100*$I$2*Main!$AB$2</f>
        <v>0</v>
      </c>
      <c r="G158" s="13">
        <f>F158*Main!$AB$3</f>
        <v>0</v>
      </c>
      <c r="H158" s="16"/>
    </row>
    <row r="159" spans="1:8">
      <c r="A159" s="69">
        <v>9255014</v>
      </c>
      <c r="B159" s="70" t="s">
        <v>288</v>
      </c>
      <c r="C159" s="11"/>
      <c r="D159" s="11">
        <v>20</v>
      </c>
      <c r="E159" s="12">
        <v>1542.03</v>
      </c>
      <c r="F159" s="12">
        <f>E159/100*$I$2*Main!$AB$2</f>
        <v>0</v>
      </c>
      <c r="G159" s="13">
        <f>F159*Main!$AB$3</f>
        <v>0</v>
      </c>
      <c r="H159" s="16"/>
    </row>
    <row r="160" spans="1:8">
      <c r="A160" s="69">
        <v>9255015</v>
      </c>
      <c r="B160" s="70" t="s">
        <v>289</v>
      </c>
      <c r="C160" s="11"/>
      <c r="D160" s="11">
        <v>20</v>
      </c>
      <c r="E160" s="12">
        <v>1542.03</v>
      </c>
      <c r="F160" s="12">
        <f>E160/100*$I$2*Main!$AB$2</f>
        <v>0</v>
      </c>
      <c r="G160" s="13">
        <f>F160*Main!$AB$3</f>
        <v>0</v>
      </c>
      <c r="H160" s="16"/>
    </row>
    <row r="161" spans="1:8">
      <c r="A161" s="69">
        <v>9255016</v>
      </c>
      <c r="B161" s="70" t="s">
        <v>290</v>
      </c>
      <c r="C161" s="11"/>
      <c r="D161" s="11">
        <v>20</v>
      </c>
      <c r="E161" s="12">
        <v>1569.41</v>
      </c>
      <c r="F161" s="12">
        <f>E161/100*$I$2*Main!$AB$2</f>
        <v>0</v>
      </c>
      <c r="G161" s="13">
        <f>F161*Main!$AB$3</f>
        <v>0</v>
      </c>
      <c r="H161" s="16"/>
    </row>
    <row r="162" spans="1:8">
      <c r="A162" s="69">
        <v>9255017</v>
      </c>
      <c r="B162" s="70" t="s">
        <v>291</v>
      </c>
      <c r="C162" s="11"/>
      <c r="D162" s="11">
        <v>20</v>
      </c>
      <c r="E162" s="12">
        <v>1569.41</v>
      </c>
      <c r="F162" s="12">
        <f>E162/100*$I$2*Main!$AB$2</f>
        <v>0</v>
      </c>
      <c r="G162" s="13">
        <f>F162*Main!$AB$3</f>
        <v>0</v>
      </c>
      <c r="H162" s="16"/>
    </row>
    <row r="163" spans="1:8">
      <c r="A163" s="69">
        <v>9255018</v>
      </c>
      <c r="B163" s="70" t="s">
        <v>292</v>
      </c>
      <c r="C163" s="11"/>
      <c r="D163" s="11">
        <v>20</v>
      </c>
      <c r="E163" s="12">
        <v>1596.8</v>
      </c>
      <c r="F163" s="12">
        <f>E163/100*$I$2*Main!$AB$2</f>
        <v>0</v>
      </c>
      <c r="G163" s="13">
        <f>F163*Main!$AB$3</f>
        <v>0</v>
      </c>
      <c r="H163" s="16"/>
    </row>
    <row r="164" spans="1:8">
      <c r="A164" s="69">
        <v>9255019</v>
      </c>
      <c r="B164" s="70" t="s">
        <v>293</v>
      </c>
      <c r="C164" s="11"/>
      <c r="D164" s="11">
        <v>20</v>
      </c>
      <c r="E164" s="12">
        <v>1596.8</v>
      </c>
      <c r="F164" s="12">
        <f>E164/100*$I$2*Main!$AB$2</f>
        <v>0</v>
      </c>
      <c r="G164" s="13">
        <f>F164*Main!$AB$3</f>
        <v>0</v>
      </c>
      <c r="H164" s="16"/>
    </row>
    <row r="165" spans="1:8">
      <c r="A165" s="69">
        <v>9255020</v>
      </c>
      <c r="B165" s="70" t="s">
        <v>294</v>
      </c>
      <c r="C165" s="11" t="s">
        <v>13</v>
      </c>
      <c r="D165" s="11">
        <v>20</v>
      </c>
      <c r="E165" s="12">
        <v>1624.16</v>
      </c>
      <c r="F165" s="12">
        <f>E165/100*$I$2*Main!$AB$2</f>
        <v>0</v>
      </c>
      <c r="G165" s="13">
        <f>F165*Main!$AB$3</f>
        <v>0</v>
      </c>
      <c r="H165" s="16"/>
    </row>
    <row r="166" spans="1:8">
      <c r="A166" s="69">
        <v>9255021</v>
      </c>
      <c r="B166" s="70" t="s">
        <v>295</v>
      </c>
      <c r="C166" s="11" t="s">
        <v>13</v>
      </c>
      <c r="D166" s="11">
        <v>20</v>
      </c>
      <c r="E166" s="12">
        <v>1624.16</v>
      </c>
      <c r="F166" s="12">
        <f>E166/100*$I$2*Main!$AB$2</f>
        <v>0</v>
      </c>
      <c r="G166" s="13">
        <f>F166*Main!$AB$3</f>
        <v>0</v>
      </c>
      <c r="H166" s="16"/>
    </row>
    <row r="167" spans="1:8">
      <c r="A167" s="69">
        <v>9255022</v>
      </c>
      <c r="B167" s="70" t="s">
        <v>296</v>
      </c>
      <c r="C167" s="11" t="s">
        <v>13</v>
      </c>
      <c r="D167" s="11">
        <v>20</v>
      </c>
      <c r="E167" s="12">
        <v>1665.46</v>
      </c>
      <c r="F167" s="12">
        <f>E167/100*$I$2*Main!$AB$2</f>
        <v>0</v>
      </c>
      <c r="G167" s="13">
        <f>F167*Main!$AB$3</f>
        <v>0</v>
      </c>
      <c r="H167" s="16"/>
    </row>
    <row r="168" spans="1:8">
      <c r="A168" s="69">
        <v>9255023</v>
      </c>
      <c r="B168" s="70" t="s">
        <v>297</v>
      </c>
      <c r="C168" s="11" t="s">
        <v>13</v>
      </c>
      <c r="D168" s="11">
        <v>20</v>
      </c>
      <c r="E168" s="12">
        <v>1665.46</v>
      </c>
      <c r="F168" s="12">
        <f>E168/100*$I$2*Main!$AB$2</f>
        <v>0</v>
      </c>
      <c r="G168" s="13">
        <f>F168*Main!$AB$3</f>
        <v>0</v>
      </c>
      <c r="H168" s="71"/>
    </row>
    <row r="169" spans="1:8">
      <c r="A169" s="69">
        <v>9255024</v>
      </c>
      <c r="B169" s="70" t="s">
        <v>298</v>
      </c>
      <c r="C169" s="11" t="s">
        <v>13</v>
      </c>
      <c r="D169" s="11">
        <v>20</v>
      </c>
      <c r="E169" s="12">
        <v>1721.57</v>
      </c>
      <c r="F169" s="12">
        <f>E169/100*$I$2*Main!$AB$2</f>
        <v>0</v>
      </c>
      <c r="G169" s="13">
        <f>F169*Main!$AB$3</f>
        <v>0</v>
      </c>
      <c r="H169" s="16"/>
    </row>
    <row r="170" spans="1:8">
      <c r="A170" s="69">
        <v>9255025</v>
      </c>
      <c r="B170" s="70" t="s">
        <v>299</v>
      </c>
      <c r="C170" s="11" t="s">
        <v>13</v>
      </c>
      <c r="D170" s="11">
        <v>20</v>
      </c>
      <c r="E170" s="12">
        <v>1721.57</v>
      </c>
      <c r="F170" s="12">
        <f>E170/100*$I$2*Main!$AB$2</f>
        <v>0</v>
      </c>
      <c r="G170" s="13">
        <f>F170*Main!$AB$3</f>
        <v>0</v>
      </c>
      <c r="H170" s="16"/>
    </row>
    <row r="171" spans="1:8">
      <c r="A171" s="69">
        <v>9255028</v>
      </c>
      <c r="B171" s="70" t="s">
        <v>300</v>
      </c>
      <c r="C171" s="11"/>
      <c r="D171" s="11">
        <v>20</v>
      </c>
      <c r="E171" s="12">
        <v>1895.01</v>
      </c>
      <c r="F171" s="12">
        <f>E171/100*$I$2*Main!$AB$2</f>
        <v>0</v>
      </c>
      <c r="G171" s="13">
        <f>F171*Main!$AB$3</f>
        <v>0</v>
      </c>
      <c r="H171" s="16"/>
    </row>
    <row r="172" spans="1:8">
      <c r="A172" s="69">
        <v>9255029</v>
      </c>
      <c r="B172" s="70" t="s">
        <v>301</v>
      </c>
      <c r="C172" s="11"/>
      <c r="D172" s="11">
        <v>20</v>
      </c>
      <c r="E172" s="12">
        <v>1895.01</v>
      </c>
      <c r="F172" s="12">
        <f>E172/100*$I$2*Main!$AB$2</f>
        <v>0</v>
      </c>
      <c r="G172" s="13">
        <f>F172*Main!$AB$3</f>
        <v>0</v>
      </c>
      <c r="H172" s="16"/>
    </row>
    <row r="173" spans="1:8">
      <c r="A173" s="69">
        <v>9255030</v>
      </c>
      <c r="B173" s="70" t="s">
        <v>302</v>
      </c>
      <c r="C173" s="11"/>
      <c r="D173" s="11">
        <v>20</v>
      </c>
      <c r="E173" s="12">
        <v>1929.87</v>
      </c>
      <c r="F173" s="12">
        <f>E173/100*$I$2*Main!$AB$2</f>
        <v>0</v>
      </c>
      <c r="G173" s="13">
        <f>F173*Main!$AB$3</f>
        <v>0</v>
      </c>
      <c r="H173" s="16"/>
    </row>
    <row r="174" spans="1:8">
      <c r="A174" s="69">
        <v>9255031</v>
      </c>
      <c r="B174" s="70" t="s">
        <v>303</v>
      </c>
      <c r="C174" s="11"/>
      <c r="D174" s="11">
        <v>20</v>
      </c>
      <c r="E174" s="12">
        <v>1929.87</v>
      </c>
      <c r="F174" s="12">
        <f>E174/100*$I$2*Main!$AB$2</f>
        <v>0</v>
      </c>
      <c r="G174" s="13">
        <f>F174*Main!$AB$3</f>
        <v>0</v>
      </c>
      <c r="H174" s="16"/>
    </row>
    <row r="175" spans="1:8">
      <c r="A175" s="69">
        <v>9255032</v>
      </c>
      <c r="B175" s="70" t="s">
        <v>304</v>
      </c>
      <c r="C175" s="11"/>
      <c r="D175" s="11">
        <v>20</v>
      </c>
      <c r="E175" s="12">
        <v>1964.73</v>
      </c>
      <c r="F175" s="12">
        <f>E175/100*$I$2*Main!$AB$2</f>
        <v>0</v>
      </c>
      <c r="G175" s="13">
        <f>F175*Main!$AB$3</f>
        <v>0</v>
      </c>
      <c r="H175" s="16"/>
    </row>
    <row r="176" spans="1:8">
      <c r="A176" s="69">
        <v>9255033</v>
      </c>
      <c r="B176" s="70" t="s">
        <v>305</v>
      </c>
      <c r="C176" s="11"/>
      <c r="D176" s="11">
        <v>20</v>
      </c>
      <c r="E176" s="12">
        <v>1964.73</v>
      </c>
      <c r="F176" s="12">
        <f>E176/100*$I$2*Main!$AB$2</f>
        <v>0</v>
      </c>
      <c r="G176" s="13">
        <f>F176*Main!$AB$3</f>
        <v>0</v>
      </c>
      <c r="H176" s="16"/>
    </row>
    <row r="177" spans="1:8">
      <c r="A177" s="69">
        <v>9255034</v>
      </c>
      <c r="B177" s="70" t="s">
        <v>306</v>
      </c>
      <c r="C177" s="11"/>
      <c r="D177" s="11">
        <v>20</v>
      </c>
      <c r="E177" s="12">
        <v>1999.64</v>
      </c>
      <c r="F177" s="12">
        <f>E177/100*$I$2*Main!$AB$2</f>
        <v>0</v>
      </c>
      <c r="G177" s="13">
        <f>F177*Main!$AB$3</f>
        <v>0</v>
      </c>
      <c r="H177" s="16"/>
    </row>
    <row r="178" spans="1:8">
      <c r="A178" s="69">
        <v>9255035</v>
      </c>
      <c r="B178" s="70" t="s">
        <v>307</v>
      </c>
      <c r="C178" s="11"/>
      <c r="D178" s="11">
        <v>20</v>
      </c>
      <c r="E178" s="12">
        <v>1999.64</v>
      </c>
      <c r="F178" s="12">
        <f>E178/100*$I$2*Main!$AB$2</f>
        <v>0</v>
      </c>
      <c r="G178" s="13">
        <f>F178*Main!$AB$3</f>
        <v>0</v>
      </c>
      <c r="H178" s="16"/>
    </row>
    <row r="179" spans="1:8">
      <c r="A179" s="69">
        <v>9255036</v>
      </c>
      <c r="B179" s="70" t="s">
        <v>308</v>
      </c>
      <c r="C179" s="11"/>
      <c r="D179" s="11">
        <v>20</v>
      </c>
      <c r="E179" s="12">
        <v>2034.5</v>
      </c>
      <c r="F179" s="12">
        <f>E179/100*$I$2*Main!$AB$2</f>
        <v>0</v>
      </c>
      <c r="G179" s="13">
        <f>F179*Main!$AB$3</f>
        <v>0</v>
      </c>
      <c r="H179" s="16"/>
    </row>
    <row r="180" spans="1:8">
      <c r="A180" s="69">
        <v>9255037</v>
      </c>
      <c r="B180" s="70" t="s">
        <v>309</v>
      </c>
      <c r="C180" s="11"/>
      <c r="D180" s="11">
        <v>20</v>
      </c>
      <c r="E180" s="12">
        <v>2034.5</v>
      </c>
      <c r="F180" s="12">
        <f>E180/100*$I$2*Main!$AB$2</f>
        <v>0</v>
      </c>
      <c r="G180" s="13">
        <f>F180*Main!$AB$3</f>
        <v>0</v>
      </c>
      <c r="H180" s="71"/>
    </row>
    <row r="181" spans="1:8">
      <c r="A181" s="69">
        <v>9255038</v>
      </c>
      <c r="B181" s="70" t="s">
        <v>310</v>
      </c>
      <c r="C181" s="11" t="s">
        <v>13</v>
      </c>
      <c r="D181" s="11">
        <v>20</v>
      </c>
      <c r="E181" s="12">
        <v>2069.36</v>
      </c>
      <c r="F181" s="12">
        <f>E181/100*$I$2*Main!$AB$2</f>
        <v>0</v>
      </c>
      <c r="G181" s="13">
        <f>F181*Main!$AB$3</f>
        <v>0</v>
      </c>
      <c r="H181" s="71"/>
    </row>
    <row r="182" spans="1:8">
      <c r="A182" s="69">
        <v>9255039</v>
      </c>
      <c r="B182" s="70" t="s">
        <v>311</v>
      </c>
      <c r="C182" s="11" t="s">
        <v>13</v>
      </c>
      <c r="D182" s="11">
        <v>20</v>
      </c>
      <c r="E182" s="12">
        <v>2069.36</v>
      </c>
      <c r="F182" s="12">
        <f>E182/100*$I$2*Main!$AB$2</f>
        <v>0</v>
      </c>
      <c r="G182" s="13">
        <f>F182*Main!$AB$3</f>
        <v>0</v>
      </c>
      <c r="H182" s="71"/>
    </row>
    <row r="183" spans="1:8">
      <c r="A183" s="69">
        <v>9255040</v>
      </c>
      <c r="B183" s="70" t="s">
        <v>312</v>
      </c>
      <c r="C183" s="11" t="s">
        <v>13</v>
      </c>
      <c r="D183" s="11">
        <v>20</v>
      </c>
      <c r="E183" s="12">
        <v>2121.9900000000002</v>
      </c>
      <c r="F183" s="12">
        <f>E183/100*$I$2*Main!$AB$2</f>
        <v>0</v>
      </c>
      <c r="G183" s="13">
        <f>F183*Main!$AB$3</f>
        <v>0</v>
      </c>
      <c r="H183" s="71"/>
    </row>
    <row r="184" spans="1:8">
      <c r="A184" s="69">
        <v>9255041</v>
      </c>
      <c r="B184" s="70" t="s">
        <v>313</v>
      </c>
      <c r="C184" s="11" t="s">
        <v>13</v>
      </c>
      <c r="D184" s="11">
        <v>20</v>
      </c>
      <c r="E184" s="12">
        <v>2121.9900000000002</v>
      </c>
      <c r="F184" s="12">
        <f>E184/100*$I$2*Main!$AB$2</f>
        <v>0</v>
      </c>
      <c r="G184" s="13">
        <f>F184*Main!$AB$3</f>
        <v>0</v>
      </c>
      <c r="H184" s="71"/>
    </row>
    <row r="185" spans="1:8">
      <c r="A185" s="69">
        <v>9255044</v>
      </c>
      <c r="B185" s="70" t="s">
        <v>314</v>
      </c>
      <c r="C185" s="11"/>
      <c r="D185" s="11">
        <v>10</v>
      </c>
      <c r="E185" s="12">
        <v>2430.6</v>
      </c>
      <c r="F185" s="12">
        <f>E185/100*$I$2*Main!$AB$2</f>
        <v>0</v>
      </c>
      <c r="G185" s="13">
        <f>F185*Main!$AB$3</f>
        <v>0</v>
      </c>
      <c r="H185" s="71"/>
    </row>
    <row r="186" spans="1:8">
      <c r="A186" s="69">
        <v>9255045</v>
      </c>
      <c r="B186" s="70" t="s">
        <v>315</v>
      </c>
      <c r="C186" s="11"/>
      <c r="D186" s="11">
        <v>10</v>
      </c>
      <c r="E186" s="12">
        <v>2430.6</v>
      </c>
      <c r="F186" s="12">
        <f>E186/100*$I$2*Main!$AB$2</f>
        <v>0</v>
      </c>
      <c r="G186" s="13">
        <f>F186*Main!$AB$3</f>
        <v>0</v>
      </c>
      <c r="H186" s="71"/>
    </row>
    <row r="187" spans="1:8">
      <c r="A187" s="69">
        <v>9255046</v>
      </c>
      <c r="B187" s="70" t="s">
        <v>316</v>
      </c>
      <c r="C187" s="11"/>
      <c r="D187" s="11">
        <v>10</v>
      </c>
      <c r="E187" s="12">
        <v>2457.71</v>
      </c>
      <c r="F187" s="12">
        <f>E187/100*$I$2*Main!$AB$2</f>
        <v>0</v>
      </c>
      <c r="G187" s="13">
        <f>F187*Main!$AB$3</f>
        <v>0</v>
      </c>
      <c r="H187" s="16"/>
    </row>
    <row r="188" spans="1:8">
      <c r="A188" s="69">
        <v>9255047</v>
      </c>
      <c r="B188" s="70" t="s">
        <v>317</v>
      </c>
      <c r="C188" s="11"/>
      <c r="D188" s="11">
        <v>10</v>
      </c>
      <c r="E188" s="12">
        <v>2457.71</v>
      </c>
      <c r="F188" s="12">
        <f>E188/100*$I$2*Main!$AB$2</f>
        <v>0</v>
      </c>
      <c r="G188" s="13">
        <f>F188*Main!$AB$3</f>
        <v>0</v>
      </c>
      <c r="H188" s="16"/>
    </row>
    <row r="189" spans="1:8">
      <c r="A189" s="69">
        <v>9255048</v>
      </c>
      <c r="B189" s="70" t="s">
        <v>318</v>
      </c>
      <c r="C189" s="11"/>
      <c r="D189" s="11">
        <v>10</v>
      </c>
      <c r="E189" s="12">
        <v>2502.98</v>
      </c>
      <c r="F189" s="12">
        <f>E189/100*$I$2*Main!$AB$2</f>
        <v>0</v>
      </c>
      <c r="G189" s="13">
        <f>F189*Main!$AB$3</f>
        <v>0</v>
      </c>
      <c r="H189" s="71"/>
    </row>
    <row r="190" spans="1:8">
      <c r="A190" s="69">
        <v>9255049</v>
      </c>
      <c r="B190" s="70" t="s">
        <v>319</v>
      </c>
      <c r="C190" s="11"/>
      <c r="D190" s="11">
        <v>10</v>
      </c>
      <c r="E190" s="12">
        <v>2502.98</v>
      </c>
      <c r="F190" s="12">
        <f>E190/100*$I$2*Main!$AB$2</f>
        <v>0</v>
      </c>
      <c r="G190" s="13">
        <f>F190*Main!$AB$3</f>
        <v>0</v>
      </c>
      <c r="H190" s="71"/>
    </row>
    <row r="191" spans="1:8">
      <c r="A191" s="69">
        <v>9255050</v>
      </c>
      <c r="B191" s="70" t="s">
        <v>320</v>
      </c>
      <c r="C191" s="11"/>
      <c r="D191" s="11">
        <v>10</v>
      </c>
      <c r="E191" s="12">
        <v>2548.1999999999998</v>
      </c>
      <c r="F191" s="12">
        <f>E191/100*$I$2*Main!$AB$2</f>
        <v>0</v>
      </c>
      <c r="G191" s="13">
        <f>F191*Main!$AB$3</f>
        <v>0</v>
      </c>
      <c r="H191" s="16"/>
    </row>
    <row r="192" spans="1:8">
      <c r="A192" s="69">
        <v>9255051</v>
      </c>
      <c r="B192" s="70" t="s">
        <v>321</v>
      </c>
      <c r="C192" s="11"/>
      <c r="D192" s="11">
        <v>10</v>
      </c>
      <c r="E192" s="12">
        <v>2548.1999999999998</v>
      </c>
      <c r="F192" s="12">
        <f>E192/100*$I$2*Main!$AB$2</f>
        <v>0</v>
      </c>
      <c r="G192" s="13">
        <f>F192*Main!$AB$3</f>
        <v>0</v>
      </c>
      <c r="H192" s="16"/>
    </row>
    <row r="193" spans="1:8">
      <c r="A193" s="69">
        <v>9255052</v>
      </c>
      <c r="B193" s="70" t="s">
        <v>322</v>
      </c>
      <c r="C193" s="11"/>
      <c r="D193" s="11">
        <v>10</v>
      </c>
      <c r="E193" s="12">
        <v>2593.44</v>
      </c>
      <c r="F193" s="12">
        <f>E193/100*$I$2*Main!$AB$2</f>
        <v>0</v>
      </c>
      <c r="G193" s="13">
        <f>F193*Main!$AB$3</f>
        <v>0</v>
      </c>
      <c r="H193" s="16"/>
    </row>
    <row r="194" spans="1:8">
      <c r="A194" s="69">
        <v>9255053</v>
      </c>
      <c r="B194" s="70" t="s">
        <v>323</v>
      </c>
      <c r="C194" s="11"/>
      <c r="D194" s="11">
        <v>10</v>
      </c>
      <c r="E194" s="12">
        <v>2593.44</v>
      </c>
      <c r="F194" s="12">
        <f>E194/100*$I$2*Main!$AB$2</f>
        <v>0</v>
      </c>
      <c r="G194" s="13">
        <f>F194*Main!$AB$3</f>
        <v>0</v>
      </c>
      <c r="H194" s="16"/>
    </row>
    <row r="195" spans="1:8">
      <c r="A195" s="69">
        <v>9255054</v>
      </c>
      <c r="B195" s="70" t="s">
        <v>324</v>
      </c>
      <c r="C195" s="11"/>
      <c r="D195" s="11">
        <v>10</v>
      </c>
      <c r="E195" s="12">
        <v>2638.67</v>
      </c>
      <c r="F195" s="12">
        <f>E195/100*$I$2*Main!$AB$2</f>
        <v>0</v>
      </c>
      <c r="G195" s="13">
        <f>F195*Main!$AB$3</f>
        <v>0</v>
      </c>
      <c r="H195" s="16"/>
    </row>
    <row r="196" spans="1:8">
      <c r="A196" s="69">
        <v>9255055</v>
      </c>
      <c r="B196" s="70" t="s">
        <v>325</v>
      </c>
      <c r="C196" s="11"/>
      <c r="D196" s="11">
        <v>10</v>
      </c>
      <c r="E196" s="12">
        <v>2638.67</v>
      </c>
      <c r="F196" s="12">
        <f>E196/100*$I$2*Main!$AB$2</f>
        <v>0</v>
      </c>
      <c r="G196" s="13">
        <f>F196*Main!$AB$3</f>
        <v>0</v>
      </c>
      <c r="H196" s="16"/>
    </row>
    <row r="197" spans="1:8">
      <c r="A197" s="69">
        <v>9255056</v>
      </c>
      <c r="B197" s="70" t="s">
        <v>326</v>
      </c>
      <c r="C197" s="11" t="s">
        <v>13</v>
      </c>
      <c r="D197" s="11">
        <v>10</v>
      </c>
      <c r="E197" s="12">
        <v>2683.88</v>
      </c>
      <c r="F197" s="12">
        <f>E197/100*$I$2*Main!$AB$2</f>
        <v>0</v>
      </c>
      <c r="G197" s="13">
        <f>F197*Main!$AB$3</f>
        <v>0</v>
      </c>
      <c r="H197" s="16"/>
    </row>
    <row r="198" spans="1:8">
      <c r="A198" s="69">
        <v>9255057</v>
      </c>
      <c r="B198" s="70" t="s">
        <v>327</v>
      </c>
      <c r="C198" s="11" t="s">
        <v>13</v>
      </c>
      <c r="D198" s="11">
        <v>10</v>
      </c>
      <c r="E198" s="12">
        <v>2683.88</v>
      </c>
      <c r="F198" s="12">
        <f>E198/100*$I$2*Main!$AB$2</f>
        <v>0</v>
      </c>
      <c r="G198" s="13">
        <f>F198*Main!$AB$3</f>
        <v>0</v>
      </c>
      <c r="H198" s="16"/>
    </row>
    <row r="199" spans="1:8">
      <c r="A199" s="69">
        <v>9255058</v>
      </c>
      <c r="B199" s="70" t="s">
        <v>328</v>
      </c>
      <c r="C199" s="11" t="s">
        <v>13</v>
      </c>
      <c r="D199" s="11">
        <v>10</v>
      </c>
      <c r="E199" s="12">
        <v>2752.17</v>
      </c>
      <c r="F199" s="12">
        <f>E199/100*$I$2*Main!$AB$2</f>
        <v>0</v>
      </c>
      <c r="G199" s="13">
        <f>F199*Main!$AB$3</f>
        <v>0</v>
      </c>
      <c r="H199" s="71"/>
    </row>
    <row r="200" spans="1:8">
      <c r="A200" s="69">
        <v>9255059</v>
      </c>
      <c r="B200" s="70" t="s">
        <v>329</v>
      </c>
      <c r="C200" s="11" t="s">
        <v>13</v>
      </c>
      <c r="D200" s="11">
        <v>10</v>
      </c>
      <c r="E200" s="12">
        <v>2752.17</v>
      </c>
      <c r="F200" s="12">
        <f>E200/100*$I$2*Main!$AB$2</f>
        <v>0</v>
      </c>
      <c r="G200" s="13">
        <f>F200*Main!$AB$3</f>
        <v>0</v>
      </c>
      <c r="H200" s="71"/>
    </row>
    <row r="201" spans="1:8">
      <c r="A201" s="69">
        <v>9255060</v>
      </c>
      <c r="B201" s="70" t="s">
        <v>330</v>
      </c>
      <c r="C201" s="11" t="s">
        <v>13</v>
      </c>
      <c r="D201" s="11">
        <v>10</v>
      </c>
      <c r="E201" s="12">
        <v>2844.9</v>
      </c>
      <c r="F201" s="12">
        <f>E201/100*$I$2*Main!$AB$2</f>
        <v>0</v>
      </c>
      <c r="G201" s="13">
        <f>F201*Main!$AB$3</f>
        <v>0</v>
      </c>
      <c r="H201" s="71"/>
    </row>
    <row r="202" spans="1:8">
      <c r="A202" s="69">
        <v>9255061</v>
      </c>
      <c r="B202" s="70" t="s">
        <v>331</v>
      </c>
      <c r="C202" s="11" t="s">
        <v>13</v>
      </c>
      <c r="D202" s="11">
        <v>10</v>
      </c>
      <c r="E202" s="12">
        <v>2844.9</v>
      </c>
      <c r="F202" s="12">
        <f>E202/100*$I$2*Main!$AB$2</f>
        <v>0</v>
      </c>
      <c r="G202" s="13">
        <f>F202*Main!$AB$3</f>
        <v>0</v>
      </c>
      <c r="H202" s="16"/>
    </row>
    <row r="203" spans="1:8">
      <c r="A203" s="69">
        <v>9255066</v>
      </c>
      <c r="B203" s="70" t="s">
        <v>332</v>
      </c>
      <c r="C203" s="11"/>
      <c r="D203" s="11">
        <v>10</v>
      </c>
      <c r="E203" s="12">
        <v>3940.38</v>
      </c>
      <c r="F203" s="12">
        <f>E203/100*$I$2*Main!$AB$2</f>
        <v>0</v>
      </c>
      <c r="G203" s="13">
        <f>F203*Main!$AB$3</f>
        <v>0</v>
      </c>
      <c r="H203" s="16"/>
    </row>
    <row r="204" spans="1:8">
      <c r="A204" s="69">
        <v>9255067</v>
      </c>
      <c r="B204" s="70" t="s">
        <v>333</v>
      </c>
      <c r="C204" s="11"/>
      <c r="D204" s="11">
        <v>10</v>
      </c>
      <c r="E204" s="12">
        <v>3940.38</v>
      </c>
      <c r="F204" s="12">
        <f>E204/100*$I$2*Main!$AB$2</f>
        <v>0</v>
      </c>
      <c r="G204" s="13">
        <f>F204*Main!$AB$3</f>
        <v>0</v>
      </c>
      <c r="H204" s="16"/>
    </row>
    <row r="205" spans="1:8">
      <c r="A205" s="69">
        <v>9255068</v>
      </c>
      <c r="B205" s="70" t="s">
        <v>334</v>
      </c>
      <c r="C205" s="11"/>
      <c r="D205" s="11">
        <v>10</v>
      </c>
      <c r="E205" s="12">
        <v>4011.59</v>
      </c>
      <c r="F205" s="12">
        <f>E205/100*$I$2*Main!$AB$2</f>
        <v>0</v>
      </c>
      <c r="G205" s="13">
        <f>F205*Main!$AB$3</f>
        <v>0</v>
      </c>
      <c r="H205" s="16"/>
    </row>
    <row r="206" spans="1:8">
      <c r="A206" s="69">
        <v>9255069</v>
      </c>
      <c r="B206" s="70" t="s">
        <v>335</v>
      </c>
      <c r="C206" s="11"/>
      <c r="D206" s="11">
        <v>10</v>
      </c>
      <c r="E206" s="12">
        <v>4011.59</v>
      </c>
      <c r="F206" s="12">
        <f>E206/100*$I$2*Main!$AB$2</f>
        <v>0</v>
      </c>
      <c r="G206" s="13">
        <f>F206*Main!$AB$3</f>
        <v>0</v>
      </c>
      <c r="H206" s="16"/>
    </row>
    <row r="207" spans="1:8">
      <c r="A207" s="69">
        <v>9255070</v>
      </c>
      <c r="B207" s="70" t="s">
        <v>336</v>
      </c>
      <c r="C207" s="11"/>
      <c r="D207" s="11">
        <v>10</v>
      </c>
      <c r="E207" s="12">
        <v>4082.78</v>
      </c>
      <c r="F207" s="12">
        <f>E207/100*$I$2*Main!$AB$2</f>
        <v>0</v>
      </c>
      <c r="G207" s="13">
        <f>F207*Main!$AB$3</f>
        <v>0</v>
      </c>
      <c r="H207" s="16"/>
    </row>
    <row r="208" spans="1:8">
      <c r="A208" s="69">
        <v>9255071</v>
      </c>
      <c r="B208" s="70" t="s">
        <v>337</v>
      </c>
      <c r="C208" s="11"/>
      <c r="D208" s="11">
        <v>10</v>
      </c>
      <c r="E208" s="12">
        <v>4082.78</v>
      </c>
      <c r="F208" s="12">
        <f>E208/100*$I$2*Main!$AB$2</f>
        <v>0</v>
      </c>
      <c r="G208" s="13">
        <f>F208*Main!$AB$3</f>
        <v>0</v>
      </c>
      <c r="H208" s="16"/>
    </row>
    <row r="209" spans="1:8">
      <c r="A209" s="69">
        <v>9255072</v>
      </c>
      <c r="B209" s="70" t="s">
        <v>338</v>
      </c>
      <c r="C209" s="11"/>
      <c r="D209" s="11">
        <v>10</v>
      </c>
      <c r="E209" s="12">
        <v>4154.01</v>
      </c>
      <c r="F209" s="12">
        <f>E209/100*$I$2*Main!$AB$2</f>
        <v>0</v>
      </c>
      <c r="G209" s="13">
        <f>F209*Main!$AB$3</f>
        <v>0</v>
      </c>
      <c r="H209" s="16"/>
    </row>
    <row r="210" spans="1:8">
      <c r="A210" s="69">
        <v>9255073</v>
      </c>
      <c r="B210" s="70" t="s">
        <v>339</v>
      </c>
      <c r="C210" s="11"/>
      <c r="D210" s="11">
        <v>10</v>
      </c>
      <c r="E210" s="12">
        <v>4154.01</v>
      </c>
      <c r="F210" s="12">
        <f>E210/100*$I$2*Main!$AB$2</f>
        <v>0</v>
      </c>
      <c r="G210" s="13">
        <f>F210*Main!$AB$3</f>
        <v>0</v>
      </c>
      <c r="H210" s="16"/>
    </row>
    <row r="211" spans="1:8">
      <c r="A211" s="69">
        <v>9255074</v>
      </c>
      <c r="B211" s="70" t="s">
        <v>340</v>
      </c>
      <c r="C211" s="11" t="s">
        <v>13</v>
      </c>
      <c r="D211" s="11">
        <v>10</v>
      </c>
      <c r="E211" s="12">
        <v>4225.22</v>
      </c>
      <c r="F211" s="12">
        <f>E211/100*$I$2*Main!$AB$2</f>
        <v>0</v>
      </c>
      <c r="G211" s="13">
        <f>F211*Main!$AB$3</f>
        <v>0</v>
      </c>
      <c r="H211" s="16"/>
    </row>
    <row r="212" spans="1:8">
      <c r="A212" s="69">
        <v>9255075</v>
      </c>
      <c r="B212" s="70" t="s">
        <v>341</v>
      </c>
      <c r="C212" s="11" t="s">
        <v>13</v>
      </c>
      <c r="D212" s="11">
        <v>10</v>
      </c>
      <c r="E212" s="12">
        <v>4225.22</v>
      </c>
      <c r="F212" s="12">
        <f>E212/100*$I$2*Main!$AB$2</f>
        <v>0</v>
      </c>
      <c r="G212" s="13">
        <f>F212*Main!$AB$3</f>
        <v>0</v>
      </c>
      <c r="H212" s="16"/>
    </row>
    <row r="213" spans="1:8">
      <c r="A213" s="69">
        <v>9255076</v>
      </c>
      <c r="B213" s="70" t="s">
        <v>342</v>
      </c>
      <c r="C213" s="11" t="s">
        <v>13</v>
      </c>
      <c r="D213" s="11">
        <v>10</v>
      </c>
      <c r="E213" s="12">
        <v>4332.6400000000003</v>
      </c>
      <c r="F213" s="12">
        <f>E213/100*$I$2*Main!$AB$2</f>
        <v>0</v>
      </c>
      <c r="G213" s="13">
        <f>F213*Main!$AB$3</f>
        <v>0</v>
      </c>
      <c r="H213" s="71"/>
    </row>
    <row r="214" spans="1:8">
      <c r="A214" s="69">
        <v>9255077</v>
      </c>
      <c r="B214" s="70" t="s">
        <v>343</v>
      </c>
      <c r="C214" s="11" t="s">
        <v>13</v>
      </c>
      <c r="D214" s="11">
        <v>10</v>
      </c>
      <c r="E214" s="12">
        <v>4332.6400000000003</v>
      </c>
      <c r="F214" s="12">
        <f>E214/100*$I$2*Main!$AB$2</f>
        <v>0</v>
      </c>
      <c r="G214" s="13">
        <f>F214*Main!$AB$3</f>
        <v>0</v>
      </c>
      <c r="H214" s="71"/>
    </row>
    <row r="215" spans="1:8">
      <c r="A215" s="69">
        <v>9255078</v>
      </c>
      <c r="B215" s="70" t="s">
        <v>344</v>
      </c>
      <c r="C215" s="11" t="s">
        <v>13</v>
      </c>
      <c r="D215" s="11">
        <v>10</v>
      </c>
      <c r="E215" s="12">
        <v>4478.6900000000005</v>
      </c>
      <c r="F215" s="12">
        <f>E215/100*$I$2*Main!$AB$2</f>
        <v>0</v>
      </c>
      <c r="G215" s="13">
        <f>F215*Main!$AB$3</f>
        <v>0</v>
      </c>
      <c r="H215" s="71"/>
    </row>
    <row r="216" spans="1:8">
      <c r="A216" s="69">
        <v>9255079</v>
      </c>
      <c r="B216" s="70" t="s">
        <v>345</v>
      </c>
      <c r="C216" s="11" t="s">
        <v>13</v>
      </c>
      <c r="D216" s="11">
        <v>10</v>
      </c>
      <c r="E216" s="12">
        <v>4478.6900000000005</v>
      </c>
      <c r="F216" s="12">
        <f>E216/100*$I$2*Main!$AB$2</f>
        <v>0</v>
      </c>
      <c r="G216" s="13">
        <f>F216*Main!$AB$3</f>
        <v>0</v>
      </c>
      <c r="H216" s="71"/>
    </row>
    <row r="217" spans="1:8">
      <c r="A217" s="69">
        <v>9257131</v>
      </c>
      <c r="B217" s="70" t="s">
        <v>346</v>
      </c>
      <c r="C217" s="11"/>
      <c r="D217" s="11">
        <v>10</v>
      </c>
      <c r="E217" s="12">
        <v>2686.9100000000003</v>
      </c>
      <c r="F217" s="12">
        <f>E217/100*$I$2*Main!$AB$2</f>
        <v>0</v>
      </c>
      <c r="G217" s="13">
        <f>F217*Main!$AB$3</f>
        <v>0</v>
      </c>
      <c r="H217" s="71"/>
    </row>
    <row r="218" spans="1:8">
      <c r="A218" s="69">
        <v>9257132</v>
      </c>
      <c r="B218" s="70" t="s">
        <v>347</v>
      </c>
      <c r="C218" s="11"/>
      <c r="D218" s="11">
        <v>10</v>
      </c>
      <c r="E218" s="12">
        <v>2686.9100000000003</v>
      </c>
      <c r="F218" s="12">
        <f>E218/100*$I$2*Main!$AB$2</f>
        <v>0</v>
      </c>
      <c r="G218" s="13">
        <f>F218*Main!$AB$3</f>
        <v>0</v>
      </c>
      <c r="H218" s="71"/>
    </row>
    <row r="219" spans="1:8">
      <c r="A219" s="69">
        <v>9257133</v>
      </c>
      <c r="B219" s="70" t="s">
        <v>348</v>
      </c>
      <c r="C219" s="11"/>
      <c r="D219" s="11">
        <v>10</v>
      </c>
      <c r="E219" s="12">
        <v>2735.48</v>
      </c>
      <c r="F219" s="12">
        <f>E219/100*$I$2*Main!$AB$2</f>
        <v>0</v>
      </c>
      <c r="G219" s="13">
        <f>F219*Main!$AB$3</f>
        <v>0</v>
      </c>
      <c r="H219" s="16"/>
    </row>
    <row r="220" spans="1:8">
      <c r="A220" s="69">
        <v>9257134</v>
      </c>
      <c r="B220" s="70" t="s">
        <v>349</v>
      </c>
      <c r="C220" s="11"/>
      <c r="D220" s="11">
        <v>10</v>
      </c>
      <c r="E220" s="12">
        <v>2735.48</v>
      </c>
      <c r="F220" s="12">
        <f>E220/100*$I$2*Main!$AB$2</f>
        <v>0</v>
      </c>
      <c r="G220" s="13">
        <f>F220*Main!$AB$3</f>
        <v>0</v>
      </c>
      <c r="H220" s="16"/>
    </row>
    <row r="221" spans="1:8">
      <c r="A221" s="69">
        <v>9257135</v>
      </c>
      <c r="B221" s="70" t="s">
        <v>350</v>
      </c>
      <c r="C221" s="11"/>
      <c r="D221" s="11">
        <v>10</v>
      </c>
      <c r="E221" s="12">
        <v>2784.0400000000004</v>
      </c>
      <c r="F221" s="12">
        <f>E221/100*$I$2*Main!$AB$2</f>
        <v>0</v>
      </c>
      <c r="G221" s="13">
        <f>F221*Main!$AB$3</f>
        <v>0</v>
      </c>
      <c r="H221" s="16"/>
    </row>
    <row r="222" spans="1:8">
      <c r="A222" s="69">
        <v>9257136</v>
      </c>
      <c r="B222" s="70" t="s">
        <v>351</v>
      </c>
      <c r="C222" s="11"/>
      <c r="D222" s="11">
        <v>10</v>
      </c>
      <c r="E222" s="12">
        <v>2784.0400000000004</v>
      </c>
      <c r="F222" s="12">
        <f>E222/100*$I$2*Main!$AB$2</f>
        <v>0</v>
      </c>
      <c r="G222" s="13">
        <f>F222*Main!$AB$3</f>
        <v>0</v>
      </c>
      <c r="H222" s="16"/>
    </row>
    <row r="223" spans="1:8">
      <c r="A223" s="69">
        <v>9257137</v>
      </c>
      <c r="B223" s="70" t="s">
        <v>352</v>
      </c>
      <c r="C223" s="11"/>
      <c r="D223" s="11">
        <v>10</v>
      </c>
      <c r="E223" s="12">
        <v>2832.5800000000004</v>
      </c>
      <c r="F223" s="12">
        <f>E223/100*$I$2*Main!$AB$2</f>
        <v>0</v>
      </c>
      <c r="G223" s="13">
        <f>F223*Main!$AB$3</f>
        <v>0</v>
      </c>
      <c r="H223" s="16"/>
    </row>
    <row r="224" spans="1:8">
      <c r="A224" s="69">
        <v>9257138</v>
      </c>
      <c r="B224" s="70" t="s">
        <v>353</v>
      </c>
      <c r="C224" s="11"/>
      <c r="D224" s="11">
        <v>10</v>
      </c>
      <c r="E224" s="12">
        <v>2832.5800000000004</v>
      </c>
      <c r="F224" s="12">
        <f>E224/100*$I$2*Main!$AB$2</f>
        <v>0</v>
      </c>
      <c r="G224" s="13">
        <f>F224*Main!$AB$3</f>
        <v>0</v>
      </c>
      <c r="H224" s="16"/>
    </row>
    <row r="225" spans="1:8">
      <c r="A225" s="69">
        <v>9257139</v>
      </c>
      <c r="B225" s="70" t="s">
        <v>354</v>
      </c>
      <c r="C225" s="11" t="s">
        <v>13</v>
      </c>
      <c r="D225" s="11">
        <v>10</v>
      </c>
      <c r="E225" s="12">
        <v>2881.1200000000003</v>
      </c>
      <c r="F225" s="12">
        <f>E225/100*$I$2*Main!$AB$2</f>
        <v>0</v>
      </c>
      <c r="G225" s="13">
        <f>F225*Main!$AB$3</f>
        <v>0</v>
      </c>
      <c r="H225" s="16"/>
    </row>
    <row r="226" spans="1:8">
      <c r="A226" s="69">
        <v>9257140</v>
      </c>
      <c r="B226" s="70" t="s">
        <v>355</v>
      </c>
      <c r="C226" s="11" t="s">
        <v>13</v>
      </c>
      <c r="D226" s="11">
        <v>10</v>
      </c>
      <c r="E226" s="12">
        <v>2881.1200000000003</v>
      </c>
      <c r="F226" s="12">
        <f>E226/100*$I$2*Main!$AB$2</f>
        <v>0</v>
      </c>
      <c r="G226" s="13">
        <f>F226*Main!$AB$3</f>
        <v>0</v>
      </c>
      <c r="H226" s="16"/>
    </row>
    <row r="227" spans="1:8">
      <c r="A227" s="69">
        <v>9257141</v>
      </c>
      <c r="B227" s="70" t="s">
        <v>356</v>
      </c>
      <c r="C227" s="11" t="s">
        <v>13</v>
      </c>
      <c r="D227" s="11">
        <v>10</v>
      </c>
      <c r="E227" s="12">
        <v>2954.42</v>
      </c>
      <c r="F227" s="12">
        <f>E227/100*$I$2*Main!$AB$2</f>
        <v>0</v>
      </c>
      <c r="G227" s="13">
        <f>F227*Main!$AB$3</f>
        <v>0</v>
      </c>
      <c r="H227" s="16"/>
    </row>
    <row r="228" spans="1:8">
      <c r="A228" s="69">
        <v>9257142</v>
      </c>
      <c r="B228" s="70" t="s">
        <v>357</v>
      </c>
      <c r="C228" s="11" t="s">
        <v>13</v>
      </c>
      <c r="D228" s="11">
        <v>10</v>
      </c>
      <c r="E228" s="12">
        <v>2954.42</v>
      </c>
      <c r="F228" s="12">
        <f>E228/100*$I$2*Main!$AB$2</f>
        <v>0</v>
      </c>
      <c r="G228" s="13">
        <f>F228*Main!$AB$3</f>
        <v>0</v>
      </c>
      <c r="H228" s="16"/>
    </row>
    <row r="229" spans="1:8">
      <c r="A229" s="69">
        <v>9257143</v>
      </c>
      <c r="B229" s="70" t="s">
        <v>358</v>
      </c>
      <c r="C229" s="11" t="s">
        <v>13</v>
      </c>
      <c r="D229" s="11">
        <v>10</v>
      </c>
      <c r="E229" s="12">
        <v>3053.98</v>
      </c>
      <c r="F229" s="12">
        <f>E229/100*$I$2*Main!$AB$2</f>
        <v>0</v>
      </c>
      <c r="G229" s="13">
        <f>F229*Main!$AB$3</f>
        <v>0</v>
      </c>
      <c r="H229" s="16"/>
    </row>
    <row r="230" spans="1:8">
      <c r="A230" s="69">
        <v>9257144</v>
      </c>
      <c r="B230" s="70" t="s">
        <v>359</v>
      </c>
      <c r="C230" s="11" t="s">
        <v>13</v>
      </c>
      <c r="D230" s="11">
        <v>10</v>
      </c>
      <c r="E230" s="12">
        <v>3053.98</v>
      </c>
      <c r="F230" s="12">
        <f>E230/100*$I$2*Main!$AB$2</f>
        <v>0</v>
      </c>
      <c r="G230" s="13">
        <f>F230*Main!$AB$3</f>
        <v>0</v>
      </c>
      <c r="H230" s="16"/>
    </row>
    <row r="231" spans="1:8">
      <c r="A231" s="69">
        <v>9255360</v>
      </c>
      <c r="B231" s="70" t="s">
        <v>360</v>
      </c>
      <c r="C231" s="11"/>
      <c r="D231" s="11">
        <v>10</v>
      </c>
      <c r="E231" s="12">
        <v>634.34</v>
      </c>
      <c r="F231" s="12">
        <f>E231/100*$I$2*Main!$AB$2</f>
        <v>0</v>
      </c>
      <c r="G231" s="13">
        <f>F231*Main!$AB$3</f>
        <v>0</v>
      </c>
      <c r="H231" s="16"/>
    </row>
    <row r="232" spans="1:8">
      <c r="A232" s="69">
        <v>9270570</v>
      </c>
      <c r="B232" s="70" t="s">
        <v>361</v>
      </c>
      <c r="C232" s="11" t="s">
        <v>13</v>
      </c>
      <c r="D232" s="11">
        <v>10</v>
      </c>
      <c r="E232" s="12">
        <v>634.34</v>
      </c>
      <c r="F232" s="12">
        <f>E232/100*$I$2*Main!$AB$2</f>
        <v>0</v>
      </c>
      <c r="G232" s="13">
        <f>F232*Main!$AB$3</f>
        <v>0</v>
      </c>
      <c r="H232" s="16"/>
    </row>
    <row r="233" spans="1:8">
      <c r="A233" s="69">
        <v>9255362</v>
      </c>
      <c r="B233" s="70" t="s">
        <v>362</v>
      </c>
      <c r="C233" s="11" t="s">
        <v>13</v>
      </c>
      <c r="D233" s="11">
        <v>20</v>
      </c>
      <c r="E233" s="12">
        <v>467.96999999999997</v>
      </c>
      <c r="F233" s="12">
        <f>E233/100*$I$2*Main!$AB$2</f>
        <v>0</v>
      </c>
      <c r="G233" s="13">
        <f>F233*Main!$AB$3</f>
        <v>0</v>
      </c>
      <c r="H233" s="16"/>
    </row>
    <row r="234" spans="1:8">
      <c r="A234" s="69">
        <v>9255364</v>
      </c>
      <c r="B234" s="70" t="s">
        <v>363</v>
      </c>
      <c r="C234" s="11" t="s">
        <v>13</v>
      </c>
      <c r="D234" s="11">
        <v>20</v>
      </c>
      <c r="E234" s="12">
        <v>523.41999999999996</v>
      </c>
      <c r="F234" s="12">
        <f>E234/100*$I$2*Main!$AB$2</f>
        <v>0</v>
      </c>
      <c r="G234" s="13">
        <f>F234*Main!$AB$3</f>
        <v>0</v>
      </c>
      <c r="H234" s="16"/>
    </row>
    <row r="235" spans="1:8">
      <c r="A235" s="69">
        <v>9255365</v>
      </c>
      <c r="B235" s="70" t="s">
        <v>364</v>
      </c>
      <c r="C235" s="11" t="s">
        <v>13</v>
      </c>
      <c r="D235" s="11">
        <v>20</v>
      </c>
      <c r="E235" s="12">
        <v>551.15</v>
      </c>
      <c r="F235" s="12">
        <f>E235/100*$I$2*Main!$AB$2</f>
        <v>0</v>
      </c>
      <c r="G235" s="13">
        <f>F235*Main!$AB$3</f>
        <v>0</v>
      </c>
      <c r="H235" s="71"/>
    </row>
    <row r="236" spans="1:8">
      <c r="A236" s="69">
        <v>9255366</v>
      </c>
      <c r="B236" s="70" t="s">
        <v>365</v>
      </c>
      <c r="C236" s="11" t="s">
        <v>13</v>
      </c>
      <c r="D236" s="11">
        <v>20</v>
      </c>
      <c r="E236" s="12">
        <v>578.88</v>
      </c>
      <c r="F236" s="12">
        <f>E236/100*$I$2*Main!$AB$2</f>
        <v>0</v>
      </c>
      <c r="G236" s="13">
        <f>F236*Main!$AB$3</f>
        <v>0</v>
      </c>
      <c r="H236" s="71"/>
    </row>
    <row r="237" spans="1:8">
      <c r="A237" s="69">
        <v>9255368</v>
      </c>
      <c r="B237" s="70" t="s">
        <v>366</v>
      </c>
      <c r="C237" s="11" t="s">
        <v>13</v>
      </c>
      <c r="D237" s="11">
        <v>20</v>
      </c>
      <c r="E237" s="12">
        <v>634.34</v>
      </c>
      <c r="F237" s="12">
        <f>E237/100*$I$2*Main!$AB$2</f>
        <v>0</v>
      </c>
      <c r="G237" s="13">
        <f>F237*Main!$AB$3</f>
        <v>0</v>
      </c>
      <c r="H237" s="16"/>
    </row>
    <row r="238" spans="1:8">
      <c r="A238" s="69">
        <v>9255370</v>
      </c>
      <c r="B238" s="70" t="s">
        <v>367</v>
      </c>
      <c r="C238" s="11" t="s">
        <v>13</v>
      </c>
      <c r="D238" s="11">
        <v>20</v>
      </c>
      <c r="E238" s="12">
        <v>1103.02</v>
      </c>
      <c r="F238" s="12">
        <f>E238/100*$I$2*Main!$AB$2</f>
        <v>0</v>
      </c>
      <c r="G238" s="13">
        <f>F238*Main!$AB$3</f>
        <v>0</v>
      </c>
      <c r="H238" s="16"/>
    </row>
    <row r="239" spans="1:8">
      <c r="A239" s="69">
        <v>9255371</v>
      </c>
      <c r="B239" s="70" t="s">
        <v>368</v>
      </c>
      <c r="C239" s="11" t="s">
        <v>13</v>
      </c>
      <c r="D239" s="11">
        <v>20</v>
      </c>
      <c r="E239" s="12">
        <v>1158.46</v>
      </c>
      <c r="F239" s="12">
        <f>E239/100*$I$2*Main!$AB$2</f>
        <v>0</v>
      </c>
      <c r="G239" s="13">
        <f>F239*Main!$AB$3</f>
        <v>0</v>
      </c>
      <c r="H239" s="16"/>
    </row>
    <row r="240" spans="1:8">
      <c r="A240" s="69">
        <v>9255372</v>
      </c>
      <c r="B240" s="70" t="s">
        <v>369</v>
      </c>
      <c r="C240" s="11" t="s">
        <v>13</v>
      </c>
      <c r="D240" s="11">
        <v>20</v>
      </c>
      <c r="E240" s="12">
        <v>1213.96</v>
      </c>
      <c r="F240" s="12">
        <f>E240/100*$I$2*Main!$AB$2</f>
        <v>0</v>
      </c>
      <c r="G240" s="13">
        <f>F240*Main!$AB$3</f>
        <v>0</v>
      </c>
      <c r="H240" s="16"/>
    </row>
    <row r="241" spans="1:8">
      <c r="A241" s="69">
        <v>9255373</v>
      </c>
      <c r="B241" s="70" t="s">
        <v>370</v>
      </c>
      <c r="C241" s="11" t="s">
        <v>13</v>
      </c>
      <c r="D241" s="11">
        <v>20</v>
      </c>
      <c r="E241" s="12">
        <v>1324.8799999999999</v>
      </c>
      <c r="F241" s="12">
        <f>E241/100*$I$2*Main!$AB$2</f>
        <v>0</v>
      </c>
      <c r="G241" s="13">
        <f>F241*Main!$AB$3</f>
        <v>0</v>
      </c>
      <c r="H241" s="71"/>
    </row>
    <row r="242" spans="1:8">
      <c r="A242" s="69">
        <v>9270572</v>
      </c>
      <c r="B242" s="70" t="s">
        <v>371</v>
      </c>
      <c r="C242" s="11" t="s">
        <v>13</v>
      </c>
      <c r="D242" s="11">
        <v>20</v>
      </c>
      <c r="E242" s="12">
        <v>467.96999999999997</v>
      </c>
      <c r="F242" s="12">
        <f>E242/100*$I$2*Main!$AB$2</f>
        <v>0</v>
      </c>
      <c r="G242" s="13">
        <f>F242*Main!$AB$3</f>
        <v>0</v>
      </c>
      <c r="H242" s="16"/>
    </row>
    <row r="243" spans="1:8">
      <c r="A243" s="69">
        <v>9270574</v>
      </c>
      <c r="B243" s="70" t="s">
        <v>372</v>
      </c>
      <c r="C243" s="11" t="s">
        <v>13</v>
      </c>
      <c r="D243" s="11">
        <v>20</v>
      </c>
      <c r="E243" s="12">
        <v>523.41999999999996</v>
      </c>
      <c r="F243" s="12">
        <f>E243/100*$I$2*Main!$AB$2</f>
        <v>0</v>
      </c>
      <c r="G243" s="13">
        <f>F243*Main!$AB$3</f>
        <v>0</v>
      </c>
      <c r="H243" s="16"/>
    </row>
    <row r="244" spans="1:8">
      <c r="A244" s="69">
        <v>9270575</v>
      </c>
      <c r="B244" s="70" t="s">
        <v>373</v>
      </c>
      <c r="C244" s="11" t="s">
        <v>13</v>
      </c>
      <c r="D244" s="11">
        <v>20</v>
      </c>
      <c r="E244" s="12">
        <v>551.15</v>
      </c>
      <c r="F244" s="12">
        <f>E244/100*$I$2*Main!$AB$2</f>
        <v>0</v>
      </c>
      <c r="G244" s="13">
        <f>F244*Main!$AB$3</f>
        <v>0</v>
      </c>
      <c r="H244" s="16"/>
    </row>
    <row r="245" spans="1:8">
      <c r="A245" s="69">
        <v>9270576</v>
      </c>
      <c r="B245" s="70" t="s">
        <v>374</v>
      </c>
      <c r="C245" s="11" t="s">
        <v>13</v>
      </c>
      <c r="D245" s="11">
        <v>20</v>
      </c>
      <c r="E245" s="12">
        <v>578.88</v>
      </c>
      <c r="F245" s="12">
        <f>E245/100*$I$2*Main!$AB$2</f>
        <v>0</v>
      </c>
      <c r="G245" s="13">
        <f>F245*Main!$AB$3</f>
        <v>0</v>
      </c>
      <c r="H245" s="16"/>
    </row>
    <row r="246" spans="1:8">
      <c r="A246" s="69">
        <v>9270578</v>
      </c>
      <c r="B246" s="70" t="s">
        <v>375</v>
      </c>
      <c r="C246" s="11" t="s">
        <v>13</v>
      </c>
      <c r="D246" s="11">
        <v>20</v>
      </c>
      <c r="E246" s="12">
        <v>634.34</v>
      </c>
      <c r="F246" s="12">
        <f>E246/100*$I$2*Main!$AB$2</f>
        <v>0</v>
      </c>
      <c r="G246" s="13">
        <f>F246*Main!$AB$3</f>
        <v>0</v>
      </c>
      <c r="H246" s="71"/>
    </row>
    <row r="247" spans="1:8">
      <c r="A247" s="69">
        <v>9270580</v>
      </c>
      <c r="B247" s="70" t="s">
        <v>376</v>
      </c>
      <c r="C247" s="11" t="s">
        <v>13</v>
      </c>
      <c r="D247" s="11">
        <v>20</v>
      </c>
      <c r="E247" s="12">
        <v>1103.02</v>
      </c>
      <c r="F247" s="12">
        <f>E247/100*$I$2*Main!$AB$2</f>
        <v>0</v>
      </c>
      <c r="G247" s="13">
        <f>F247*Main!$AB$3</f>
        <v>0</v>
      </c>
      <c r="H247" s="71"/>
    </row>
    <row r="248" spans="1:8">
      <c r="A248" s="69">
        <v>9270581</v>
      </c>
      <c r="B248" s="70" t="s">
        <v>377</v>
      </c>
      <c r="C248" s="11" t="s">
        <v>13</v>
      </c>
      <c r="D248" s="11">
        <v>20</v>
      </c>
      <c r="E248" s="12">
        <v>1158.46</v>
      </c>
      <c r="F248" s="12">
        <f>E248/100*$I$2*Main!$AB$2</f>
        <v>0</v>
      </c>
      <c r="G248" s="13">
        <f>F248*Main!$AB$3</f>
        <v>0</v>
      </c>
      <c r="H248" s="71"/>
    </row>
    <row r="249" spans="1:8">
      <c r="A249" s="69">
        <v>9270582</v>
      </c>
      <c r="B249" s="70" t="s">
        <v>378</v>
      </c>
      <c r="C249" s="11" t="s">
        <v>13</v>
      </c>
      <c r="D249" s="11">
        <v>20</v>
      </c>
      <c r="E249" s="12">
        <v>1213.96</v>
      </c>
      <c r="F249" s="12">
        <f>E249/100*$I$2*Main!$AB$2</f>
        <v>0</v>
      </c>
      <c r="G249" s="13">
        <f>F249*Main!$AB$3</f>
        <v>0</v>
      </c>
      <c r="H249" s="71"/>
    </row>
    <row r="250" spans="1:8">
      <c r="A250" s="69">
        <v>9270583</v>
      </c>
      <c r="B250" s="70" t="s">
        <v>379</v>
      </c>
      <c r="C250" s="11" t="s">
        <v>13</v>
      </c>
      <c r="D250" s="11">
        <v>20</v>
      </c>
      <c r="E250" s="12">
        <v>1324.8799999999999</v>
      </c>
      <c r="F250" s="12">
        <f>E250/100*$I$2*Main!$AB$2</f>
        <v>0</v>
      </c>
      <c r="G250" s="13">
        <f>F250*Main!$AB$3</f>
        <v>0</v>
      </c>
      <c r="H250" s="71"/>
    </row>
    <row r="251" spans="1:8">
      <c r="A251" s="69">
        <v>9255375</v>
      </c>
      <c r="B251" s="70" t="s">
        <v>380</v>
      </c>
      <c r="C251" s="11" t="s">
        <v>13</v>
      </c>
      <c r="D251" s="11">
        <v>20</v>
      </c>
      <c r="E251" s="12">
        <v>594.33000000000004</v>
      </c>
      <c r="F251" s="12">
        <f>E251/100*$I$2*Main!$AB$2</f>
        <v>0</v>
      </c>
      <c r="G251" s="13">
        <f>F251*Main!$AB$3</f>
        <v>0</v>
      </c>
      <c r="H251" s="71"/>
    </row>
    <row r="252" spans="1:8">
      <c r="A252" s="69">
        <v>9255377</v>
      </c>
      <c r="B252" s="70" t="s">
        <v>381</v>
      </c>
      <c r="C252" s="11" t="s">
        <v>13</v>
      </c>
      <c r="D252" s="11">
        <v>20</v>
      </c>
      <c r="E252" s="12">
        <v>664.74</v>
      </c>
      <c r="F252" s="12">
        <f>E252/100*$I$2*Main!$AB$2</f>
        <v>0</v>
      </c>
      <c r="G252" s="13">
        <f>F252*Main!$AB$3</f>
        <v>0</v>
      </c>
      <c r="H252" s="16"/>
    </row>
    <row r="253" spans="1:8">
      <c r="A253" s="69">
        <v>9255378</v>
      </c>
      <c r="B253" s="70" t="s">
        <v>382</v>
      </c>
      <c r="C253" s="11" t="s">
        <v>13</v>
      </c>
      <c r="D253" s="11">
        <v>20</v>
      </c>
      <c r="E253" s="12">
        <v>699.96</v>
      </c>
      <c r="F253" s="12">
        <f>E253/100*$I$2*Main!$AB$2</f>
        <v>0</v>
      </c>
      <c r="G253" s="13">
        <f>F253*Main!$AB$3</f>
        <v>0</v>
      </c>
      <c r="H253" s="16"/>
    </row>
    <row r="254" spans="1:8">
      <c r="A254" s="69">
        <v>9255379</v>
      </c>
      <c r="B254" s="70" t="s">
        <v>383</v>
      </c>
      <c r="C254" s="11" t="s">
        <v>13</v>
      </c>
      <c r="D254" s="11">
        <v>20</v>
      </c>
      <c r="E254" s="12">
        <v>735.17</v>
      </c>
      <c r="F254" s="12">
        <f>E254/100*$I$2*Main!$AB$2</f>
        <v>0</v>
      </c>
      <c r="G254" s="13">
        <f>F254*Main!$AB$3</f>
        <v>0</v>
      </c>
      <c r="H254" s="16"/>
    </row>
    <row r="255" spans="1:8">
      <c r="A255" s="69">
        <v>9255381</v>
      </c>
      <c r="B255" s="70" t="s">
        <v>384</v>
      </c>
      <c r="C255" s="11" t="s">
        <v>13</v>
      </c>
      <c r="D255" s="11">
        <v>20</v>
      </c>
      <c r="E255" s="12">
        <v>805.62</v>
      </c>
      <c r="F255" s="12">
        <f>E255/100*$I$2*Main!$AB$2</f>
        <v>0</v>
      </c>
      <c r="G255" s="13">
        <f>F255*Main!$AB$3</f>
        <v>0</v>
      </c>
      <c r="H255" s="16"/>
    </row>
    <row r="256" spans="1:8">
      <c r="A256" s="69">
        <v>9255383</v>
      </c>
      <c r="B256" s="70" t="s">
        <v>385</v>
      </c>
      <c r="C256" s="11" t="s">
        <v>13</v>
      </c>
      <c r="D256" s="11">
        <v>20</v>
      </c>
      <c r="E256" s="12">
        <v>1400.82</v>
      </c>
      <c r="F256" s="12">
        <f>E256/100*$I$2*Main!$AB$2</f>
        <v>0</v>
      </c>
      <c r="G256" s="13">
        <f>F256*Main!$AB$3</f>
        <v>0</v>
      </c>
      <c r="H256" s="16"/>
    </row>
    <row r="257" spans="1:8">
      <c r="A257" s="69">
        <v>9255384</v>
      </c>
      <c r="B257" s="70" t="s">
        <v>386</v>
      </c>
      <c r="C257" s="11" t="s">
        <v>13</v>
      </c>
      <c r="D257" s="11">
        <v>20</v>
      </c>
      <c r="E257" s="12">
        <v>1471.28</v>
      </c>
      <c r="F257" s="12">
        <f>E257/100*$I$2*Main!$AB$2</f>
        <v>0</v>
      </c>
      <c r="G257" s="13">
        <f>F257*Main!$AB$3</f>
        <v>0</v>
      </c>
      <c r="H257" s="16"/>
    </row>
    <row r="258" spans="1:8">
      <c r="A258" s="69">
        <v>9255385</v>
      </c>
      <c r="B258" s="70" t="s">
        <v>387</v>
      </c>
      <c r="C258" s="11" t="s">
        <v>13</v>
      </c>
      <c r="D258" s="11">
        <v>20</v>
      </c>
      <c r="E258" s="12">
        <v>1541.7</v>
      </c>
      <c r="F258" s="12">
        <f>E258/100*$I$2*Main!$AB$2</f>
        <v>0</v>
      </c>
      <c r="G258" s="13">
        <f>F258*Main!$AB$3</f>
        <v>0</v>
      </c>
      <c r="H258" s="16"/>
    </row>
    <row r="259" spans="1:8">
      <c r="A259" s="69">
        <v>9255386</v>
      </c>
      <c r="B259" s="70" t="s">
        <v>388</v>
      </c>
      <c r="C259" s="11" t="s">
        <v>13</v>
      </c>
      <c r="D259" s="11">
        <v>20</v>
      </c>
      <c r="E259" s="12">
        <v>1682.6</v>
      </c>
      <c r="F259" s="12">
        <f>E259/100*$I$2*Main!$AB$2</f>
        <v>0</v>
      </c>
      <c r="G259" s="13">
        <f>F259*Main!$AB$3</f>
        <v>0</v>
      </c>
      <c r="H259" s="16"/>
    </row>
    <row r="260" spans="1:8">
      <c r="A260" s="69">
        <v>9270585</v>
      </c>
      <c r="B260" s="70" t="s">
        <v>389</v>
      </c>
      <c r="C260" s="11" t="s">
        <v>13</v>
      </c>
      <c r="D260" s="11">
        <v>20</v>
      </c>
      <c r="E260" s="12">
        <v>594.33000000000004</v>
      </c>
      <c r="F260" s="12">
        <f>E260/100*$I$2*Main!$AB$2</f>
        <v>0</v>
      </c>
      <c r="G260" s="13">
        <f>F260*Main!$AB$3</f>
        <v>0</v>
      </c>
      <c r="H260" s="16"/>
    </row>
    <row r="261" spans="1:8">
      <c r="A261" s="69">
        <v>9270587</v>
      </c>
      <c r="B261" s="70" t="s">
        <v>390</v>
      </c>
      <c r="C261" s="11" t="s">
        <v>13</v>
      </c>
      <c r="D261" s="11">
        <v>20</v>
      </c>
      <c r="E261" s="12">
        <v>664.74</v>
      </c>
      <c r="F261" s="12">
        <f>E261/100*$I$2*Main!$AB$2</f>
        <v>0</v>
      </c>
      <c r="G261" s="13">
        <f>F261*Main!$AB$3</f>
        <v>0</v>
      </c>
      <c r="H261" s="16"/>
    </row>
    <row r="262" spans="1:8">
      <c r="A262" s="69">
        <v>9270588</v>
      </c>
      <c r="B262" s="70" t="s">
        <v>391</v>
      </c>
      <c r="C262" s="11" t="s">
        <v>13</v>
      </c>
      <c r="D262" s="11">
        <v>20</v>
      </c>
      <c r="E262" s="12">
        <v>699.96</v>
      </c>
      <c r="F262" s="12">
        <f>E262/100*$I$2*Main!$AB$2</f>
        <v>0</v>
      </c>
      <c r="G262" s="13">
        <f>F262*Main!$AB$3</f>
        <v>0</v>
      </c>
      <c r="H262" s="16"/>
    </row>
    <row r="263" spans="1:8">
      <c r="A263" s="69">
        <v>9270589</v>
      </c>
      <c r="B263" s="70" t="s">
        <v>392</v>
      </c>
      <c r="C263" s="11" t="s">
        <v>13</v>
      </c>
      <c r="D263" s="11">
        <v>20</v>
      </c>
      <c r="E263" s="12">
        <v>735.17</v>
      </c>
      <c r="F263" s="12">
        <f>E263/100*$I$2*Main!$AB$2</f>
        <v>0</v>
      </c>
      <c r="G263" s="13">
        <f>F263*Main!$AB$3</f>
        <v>0</v>
      </c>
      <c r="H263" s="16"/>
    </row>
    <row r="264" spans="1:8">
      <c r="A264" s="69">
        <v>9270591</v>
      </c>
      <c r="B264" s="70" t="s">
        <v>393</v>
      </c>
      <c r="C264" s="11" t="s">
        <v>13</v>
      </c>
      <c r="D264" s="11">
        <v>20</v>
      </c>
      <c r="E264" s="12">
        <v>805.62</v>
      </c>
      <c r="F264" s="12">
        <f>E264/100*$I$2*Main!$AB$2</f>
        <v>0</v>
      </c>
      <c r="G264" s="13">
        <f>F264*Main!$AB$3</f>
        <v>0</v>
      </c>
      <c r="H264" s="16"/>
    </row>
    <row r="265" spans="1:8">
      <c r="A265" s="69">
        <v>9270593</v>
      </c>
      <c r="B265" s="70" t="s">
        <v>394</v>
      </c>
      <c r="C265" s="11" t="s">
        <v>13</v>
      </c>
      <c r="D265" s="11">
        <v>20</v>
      </c>
      <c r="E265" s="12">
        <v>1400.82</v>
      </c>
      <c r="F265" s="12">
        <f>E265/100*$I$2*Main!$AB$2</f>
        <v>0</v>
      </c>
      <c r="G265" s="13">
        <f>F265*Main!$AB$3</f>
        <v>0</v>
      </c>
      <c r="H265" s="71"/>
    </row>
    <row r="266" spans="1:8">
      <c r="A266" s="69">
        <v>9270594</v>
      </c>
      <c r="B266" s="70" t="s">
        <v>395</v>
      </c>
      <c r="C266" s="11" t="s">
        <v>13</v>
      </c>
      <c r="D266" s="11">
        <v>20</v>
      </c>
      <c r="E266" s="12">
        <v>1471.28</v>
      </c>
      <c r="F266" s="12">
        <f>E266/100*$I$2*Main!$AB$2</f>
        <v>0</v>
      </c>
      <c r="G266" s="13">
        <f>F266*Main!$AB$3</f>
        <v>0</v>
      </c>
      <c r="H266" s="71"/>
    </row>
    <row r="267" spans="1:8">
      <c r="A267" s="69">
        <v>9270595</v>
      </c>
      <c r="B267" s="70" t="s">
        <v>396</v>
      </c>
      <c r="C267" s="11" t="s">
        <v>13</v>
      </c>
      <c r="D267" s="11">
        <v>20</v>
      </c>
      <c r="E267" s="12">
        <v>1541.7</v>
      </c>
      <c r="F267" s="12">
        <f>E267/100*$I$2*Main!$AB$2</f>
        <v>0</v>
      </c>
      <c r="G267" s="13">
        <f>F267*Main!$AB$3</f>
        <v>0</v>
      </c>
      <c r="H267" s="16"/>
    </row>
    <row r="268" spans="1:8">
      <c r="A268" s="69">
        <v>9270596</v>
      </c>
      <c r="B268" s="70" t="s">
        <v>397</v>
      </c>
      <c r="C268" s="11" t="s">
        <v>13</v>
      </c>
      <c r="D268" s="11">
        <v>20</v>
      </c>
      <c r="E268" s="12">
        <v>1682.6</v>
      </c>
      <c r="F268" s="12">
        <f>E268/100*$I$2*Main!$AB$2</f>
        <v>0</v>
      </c>
      <c r="G268" s="13">
        <f>F268*Main!$AB$3</f>
        <v>0</v>
      </c>
      <c r="H268" s="16"/>
    </row>
    <row r="269" spans="1:8">
      <c r="A269" s="69">
        <v>9255388</v>
      </c>
      <c r="B269" s="70" t="s">
        <v>398</v>
      </c>
      <c r="C269" s="11" t="s">
        <v>13</v>
      </c>
      <c r="D269" s="11">
        <v>10</v>
      </c>
      <c r="E269" s="12">
        <v>690.72</v>
      </c>
      <c r="F269" s="12">
        <f>E269/100*$I$2*Main!$AB$2</f>
        <v>0</v>
      </c>
      <c r="G269" s="13">
        <f>F269*Main!$AB$3</f>
        <v>0</v>
      </c>
      <c r="H269" s="16"/>
    </row>
    <row r="270" spans="1:8">
      <c r="A270" s="69">
        <v>9255390</v>
      </c>
      <c r="B270" s="70" t="s">
        <v>399</v>
      </c>
      <c r="C270" s="11" t="s">
        <v>13</v>
      </c>
      <c r="D270" s="11">
        <v>10</v>
      </c>
      <c r="E270" s="12">
        <v>772.58</v>
      </c>
      <c r="F270" s="12">
        <f>E270/100*$I$2*Main!$AB$2</f>
        <v>0</v>
      </c>
      <c r="G270" s="13">
        <f>F270*Main!$AB$3</f>
        <v>0</v>
      </c>
      <c r="H270" s="16"/>
    </row>
    <row r="271" spans="1:8">
      <c r="A271" s="69">
        <v>9255392</v>
      </c>
      <c r="B271" s="70" t="s">
        <v>400</v>
      </c>
      <c r="C271" s="11" t="s">
        <v>13</v>
      </c>
      <c r="D271" s="11">
        <v>10</v>
      </c>
      <c r="E271" s="12">
        <v>854.43</v>
      </c>
      <c r="F271" s="12">
        <f>E271/100*$I$2*Main!$AB$2</f>
        <v>0</v>
      </c>
      <c r="G271" s="13">
        <f>F271*Main!$AB$3</f>
        <v>0</v>
      </c>
      <c r="H271" s="16"/>
    </row>
    <row r="272" spans="1:8">
      <c r="A272" s="69">
        <v>9255393</v>
      </c>
      <c r="B272" s="70" t="s">
        <v>401</v>
      </c>
      <c r="C272" s="11" t="s">
        <v>13</v>
      </c>
      <c r="D272" s="11">
        <v>10</v>
      </c>
      <c r="E272" s="12">
        <v>895.36</v>
      </c>
      <c r="F272" s="12">
        <f>E272/100*$I$2*Main!$AB$2</f>
        <v>0</v>
      </c>
      <c r="G272" s="13">
        <f>F272*Main!$AB$3</f>
        <v>0</v>
      </c>
      <c r="H272" s="16"/>
    </row>
    <row r="273" spans="1:8">
      <c r="A273" s="69">
        <v>9255394</v>
      </c>
      <c r="B273" s="70" t="s">
        <v>402</v>
      </c>
      <c r="C273" s="11" t="s">
        <v>13</v>
      </c>
      <c r="D273" s="11">
        <v>10</v>
      </c>
      <c r="E273" s="12">
        <v>936.28</v>
      </c>
      <c r="F273" s="12">
        <f>E273/100*$I$2*Main!$AB$2</f>
        <v>0</v>
      </c>
      <c r="G273" s="13">
        <f>F273*Main!$AB$3</f>
        <v>0</v>
      </c>
      <c r="H273" s="71"/>
    </row>
    <row r="274" spans="1:8">
      <c r="A274" s="69">
        <v>9255396</v>
      </c>
      <c r="B274" s="70" t="s">
        <v>403</v>
      </c>
      <c r="C274" s="11" t="s">
        <v>13</v>
      </c>
      <c r="D274" s="11">
        <v>10</v>
      </c>
      <c r="E274" s="12">
        <v>1628.08</v>
      </c>
      <c r="F274" s="12">
        <f>E274/100*$I$2*Main!$AB$2</f>
        <v>0</v>
      </c>
      <c r="G274" s="13">
        <f>F274*Main!$AB$3</f>
        <v>0</v>
      </c>
      <c r="H274" s="71"/>
    </row>
    <row r="275" spans="1:8">
      <c r="A275" s="69">
        <v>9255397</v>
      </c>
      <c r="B275" s="70" t="s">
        <v>404</v>
      </c>
      <c r="C275" s="11" t="s">
        <v>13</v>
      </c>
      <c r="D275" s="11">
        <v>10</v>
      </c>
      <c r="E275" s="12">
        <v>1709.93</v>
      </c>
      <c r="F275" s="12">
        <f>E275/100*$I$2*Main!$AB$2</f>
        <v>0</v>
      </c>
      <c r="G275" s="13">
        <f>F275*Main!$AB$3</f>
        <v>0</v>
      </c>
      <c r="H275" s="16"/>
    </row>
    <row r="276" spans="1:8">
      <c r="A276" s="69">
        <v>9255398</v>
      </c>
      <c r="B276" s="70" t="s">
        <v>405</v>
      </c>
      <c r="C276" s="11" t="s">
        <v>13</v>
      </c>
      <c r="D276" s="11">
        <v>10</v>
      </c>
      <c r="E276" s="12">
        <v>1791.78</v>
      </c>
      <c r="F276" s="12">
        <f>E276/100*$I$2*Main!$AB$2</f>
        <v>0</v>
      </c>
      <c r="G276" s="13">
        <f>F276*Main!$AB$3</f>
        <v>0</v>
      </c>
      <c r="H276" s="16"/>
    </row>
    <row r="277" spans="1:8">
      <c r="A277" s="69">
        <v>9255399</v>
      </c>
      <c r="B277" s="70" t="s">
        <v>406</v>
      </c>
      <c r="C277" s="11" t="s">
        <v>13</v>
      </c>
      <c r="D277" s="11">
        <v>10</v>
      </c>
      <c r="E277" s="12">
        <v>1955.55</v>
      </c>
      <c r="F277" s="12">
        <f>E277/100*$I$2*Main!$AB$2</f>
        <v>0</v>
      </c>
      <c r="G277" s="13">
        <f>F277*Main!$AB$3</f>
        <v>0</v>
      </c>
      <c r="H277" s="16"/>
    </row>
    <row r="278" spans="1:8">
      <c r="A278" s="69">
        <v>9270598</v>
      </c>
      <c r="B278" s="70" t="s">
        <v>407</v>
      </c>
      <c r="C278" s="11" t="s">
        <v>13</v>
      </c>
      <c r="D278" s="11">
        <v>10</v>
      </c>
      <c r="E278" s="12">
        <v>690.72</v>
      </c>
      <c r="F278" s="12">
        <f>E278/100*$I$2*Main!$AB$2</f>
        <v>0</v>
      </c>
      <c r="G278" s="13">
        <f>F278*Main!$AB$3</f>
        <v>0</v>
      </c>
      <c r="H278" s="71"/>
    </row>
    <row r="279" spans="1:8">
      <c r="A279" s="69">
        <v>9270600</v>
      </c>
      <c r="B279" s="70" t="s">
        <v>408</v>
      </c>
      <c r="C279" s="11" t="s">
        <v>13</v>
      </c>
      <c r="D279" s="11">
        <v>10</v>
      </c>
      <c r="E279" s="12">
        <v>772.58</v>
      </c>
      <c r="F279" s="12">
        <f>E279/100*$I$2*Main!$AB$2</f>
        <v>0</v>
      </c>
      <c r="G279" s="13">
        <f>F279*Main!$AB$3</f>
        <v>0</v>
      </c>
      <c r="H279" s="71"/>
    </row>
    <row r="280" spans="1:8">
      <c r="A280" s="69">
        <v>9270601</v>
      </c>
      <c r="B280" s="70" t="s">
        <v>409</v>
      </c>
      <c r="C280" s="11" t="s">
        <v>13</v>
      </c>
      <c r="D280" s="11">
        <v>10</v>
      </c>
      <c r="E280" s="12">
        <v>813.51</v>
      </c>
      <c r="F280" s="12">
        <f>E280/100*$I$2*Main!$AB$2</f>
        <v>0</v>
      </c>
      <c r="G280" s="13">
        <f>F280*Main!$AB$3</f>
        <v>0</v>
      </c>
      <c r="H280" s="16"/>
    </row>
    <row r="281" spans="1:8">
      <c r="A281" s="69">
        <v>9270602</v>
      </c>
      <c r="B281" s="70" t="s">
        <v>410</v>
      </c>
      <c r="C281" s="11" t="s">
        <v>13</v>
      </c>
      <c r="D281" s="11">
        <v>10</v>
      </c>
      <c r="E281" s="12">
        <v>854.43</v>
      </c>
      <c r="F281" s="12">
        <f>E281/100*$I$2*Main!$AB$2</f>
        <v>0</v>
      </c>
      <c r="G281" s="13">
        <f>F281*Main!$AB$3</f>
        <v>0</v>
      </c>
      <c r="H281" s="16"/>
    </row>
    <row r="282" spans="1:8">
      <c r="A282" s="69">
        <v>9270604</v>
      </c>
      <c r="B282" s="70" t="s">
        <v>411</v>
      </c>
      <c r="C282" s="11" t="s">
        <v>13</v>
      </c>
      <c r="D282" s="11">
        <v>10</v>
      </c>
      <c r="E282" s="12">
        <v>936.28</v>
      </c>
      <c r="F282" s="12">
        <f>E282/100*$I$2*Main!$AB$2</f>
        <v>0</v>
      </c>
      <c r="G282" s="13">
        <f>F282*Main!$AB$3</f>
        <v>0</v>
      </c>
      <c r="H282" s="16"/>
    </row>
    <row r="283" spans="1:8">
      <c r="A283" s="69">
        <v>9270606</v>
      </c>
      <c r="B283" s="70" t="s">
        <v>412</v>
      </c>
      <c r="C283" s="11" t="s">
        <v>13</v>
      </c>
      <c r="D283" s="11">
        <v>10</v>
      </c>
      <c r="E283" s="12">
        <v>1628.08</v>
      </c>
      <c r="F283" s="12">
        <f>E283/100*$I$2*Main!$AB$2</f>
        <v>0</v>
      </c>
      <c r="G283" s="13">
        <f>F283*Main!$AB$3</f>
        <v>0</v>
      </c>
      <c r="H283" s="16"/>
    </row>
    <row r="284" spans="1:8">
      <c r="A284" s="69">
        <v>9270607</v>
      </c>
      <c r="B284" s="70" t="s">
        <v>413</v>
      </c>
      <c r="C284" s="11" t="s">
        <v>13</v>
      </c>
      <c r="D284" s="11">
        <v>10</v>
      </c>
      <c r="E284" s="12">
        <v>1709.93</v>
      </c>
      <c r="F284" s="12">
        <f>E284/100*$I$2*Main!$AB$2</f>
        <v>0</v>
      </c>
      <c r="G284" s="13">
        <f>F284*Main!$AB$3</f>
        <v>0</v>
      </c>
      <c r="H284" s="16"/>
    </row>
    <row r="285" spans="1:8">
      <c r="A285" s="69">
        <v>9270608</v>
      </c>
      <c r="B285" s="70" t="s">
        <v>414</v>
      </c>
      <c r="C285" s="11" t="s">
        <v>13</v>
      </c>
      <c r="D285" s="11">
        <v>10</v>
      </c>
      <c r="E285" s="12">
        <v>1791.78</v>
      </c>
      <c r="F285" s="12">
        <f>E285/100*$I$2*Main!$AB$2</f>
        <v>0</v>
      </c>
      <c r="G285" s="13">
        <f>F285*Main!$AB$3</f>
        <v>0</v>
      </c>
      <c r="H285" s="16"/>
    </row>
    <row r="286" spans="1:8">
      <c r="A286" s="69">
        <v>9270609</v>
      </c>
      <c r="B286" s="70" t="s">
        <v>415</v>
      </c>
      <c r="C286" s="11" t="s">
        <v>13</v>
      </c>
      <c r="D286" s="11">
        <v>10</v>
      </c>
      <c r="E286" s="12">
        <v>1955.55</v>
      </c>
      <c r="F286" s="12">
        <f>E286/100*$I$2*Main!$AB$2</f>
        <v>0</v>
      </c>
      <c r="G286" s="13">
        <f>F286*Main!$AB$3</f>
        <v>0</v>
      </c>
      <c r="H286" s="71"/>
    </row>
    <row r="287" spans="1:8">
      <c r="A287" s="69">
        <v>9255401</v>
      </c>
      <c r="B287" s="70" t="s">
        <v>416</v>
      </c>
      <c r="C287" s="11" t="s">
        <v>13</v>
      </c>
      <c r="D287" s="11">
        <v>10</v>
      </c>
      <c r="E287" s="12">
        <v>734.68</v>
      </c>
      <c r="F287" s="12">
        <f>E287/100*$I$2*Main!$AB$2</f>
        <v>0</v>
      </c>
      <c r="G287" s="13">
        <f>F287*Main!$AB$3</f>
        <v>0</v>
      </c>
      <c r="H287" s="71"/>
    </row>
    <row r="288" spans="1:8">
      <c r="A288" s="69">
        <v>9255403</v>
      </c>
      <c r="B288" s="70" t="s">
        <v>417</v>
      </c>
      <c r="C288" s="11" t="s">
        <v>13</v>
      </c>
      <c r="D288" s="11">
        <v>10</v>
      </c>
      <c r="E288" s="12">
        <v>821.76</v>
      </c>
      <c r="F288" s="12">
        <f>E288/100*$I$2*Main!$AB$2</f>
        <v>0</v>
      </c>
      <c r="G288" s="13">
        <f>F288*Main!$AB$3</f>
        <v>0</v>
      </c>
      <c r="H288" s="16"/>
    </row>
    <row r="289" spans="1:8">
      <c r="A289" s="69">
        <v>9255405</v>
      </c>
      <c r="B289" s="70" t="s">
        <v>418</v>
      </c>
      <c r="C289" s="11" t="s">
        <v>13</v>
      </c>
      <c r="D289" s="11">
        <v>10</v>
      </c>
      <c r="E289" s="12">
        <v>908.85</v>
      </c>
      <c r="F289" s="12">
        <f>E289/100*$I$2*Main!$AB$2</f>
        <v>0</v>
      </c>
      <c r="G289" s="13">
        <f>F289*Main!$AB$3</f>
        <v>0</v>
      </c>
      <c r="H289" s="16"/>
    </row>
    <row r="290" spans="1:8">
      <c r="A290" s="69">
        <v>9255406</v>
      </c>
      <c r="B290" s="70" t="s">
        <v>419</v>
      </c>
      <c r="C290" s="11" t="s">
        <v>13</v>
      </c>
      <c r="D290" s="11">
        <v>10</v>
      </c>
      <c r="E290" s="12">
        <v>952.4</v>
      </c>
      <c r="F290" s="12">
        <f>E290/100*$I$2*Main!$AB$2</f>
        <v>0</v>
      </c>
      <c r="G290" s="13">
        <f>F290*Main!$AB$3</f>
        <v>0</v>
      </c>
      <c r="H290" s="16"/>
    </row>
    <row r="291" spans="1:8">
      <c r="A291" s="69">
        <v>9255407</v>
      </c>
      <c r="B291" s="70" t="s">
        <v>420</v>
      </c>
      <c r="C291" s="11" t="s">
        <v>13</v>
      </c>
      <c r="D291" s="11">
        <v>10</v>
      </c>
      <c r="E291" s="12">
        <v>995.9</v>
      </c>
      <c r="F291" s="12">
        <f>E291/100*$I$2*Main!$AB$2</f>
        <v>0</v>
      </c>
      <c r="G291" s="13">
        <f>F291*Main!$AB$3</f>
        <v>0</v>
      </c>
      <c r="H291" s="16"/>
    </row>
    <row r="292" spans="1:8">
      <c r="A292" s="69">
        <v>9255409</v>
      </c>
      <c r="B292" s="70" t="s">
        <v>421</v>
      </c>
      <c r="C292" s="11" t="s">
        <v>13</v>
      </c>
      <c r="D292" s="11">
        <v>10</v>
      </c>
      <c r="E292" s="12">
        <v>1731.74</v>
      </c>
      <c r="F292" s="12">
        <f>E292/100*$I$2*Main!$AB$2</f>
        <v>0</v>
      </c>
      <c r="G292" s="13">
        <f>F292*Main!$AB$3</f>
        <v>0</v>
      </c>
      <c r="H292" s="16"/>
    </row>
    <row r="293" spans="1:8">
      <c r="A293" s="69">
        <v>9255410</v>
      </c>
      <c r="B293" s="70" t="s">
        <v>422</v>
      </c>
      <c r="C293" s="11" t="s">
        <v>13</v>
      </c>
      <c r="D293" s="11">
        <v>10</v>
      </c>
      <c r="E293" s="12">
        <v>1818.82</v>
      </c>
      <c r="F293" s="12">
        <f>E293/100*$I$2*Main!$AB$2</f>
        <v>0</v>
      </c>
      <c r="G293" s="13">
        <f>F293*Main!$AB$3</f>
        <v>0</v>
      </c>
      <c r="H293" s="16"/>
    </row>
    <row r="294" spans="1:8">
      <c r="A294" s="69">
        <v>9255411</v>
      </c>
      <c r="B294" s="70" t="s">
        <v>423</v>
      </c>
      <c r="C294" s="11" t="s">
        <v>13</v>
      </c>
      <c r="D294" s="11">
        <v>10</v>
      </c>
      <c r="E294" s="12">
        <v>1905.87</v>
      </c>
      <c r="F294" s="12">
        <f>E294/100*$I$2*Main!$AB$2</f>
        <v>0</v>
      </c>
      <c r="G294" s="13">
        <f>F294*Main!$AB$3</f>
        <v>0</v>
      </c>
      <c r="H294" s="71"/>
    </row>
    <row r="295" spans="1:8">
      <c r="A295" s="69">
        <v>9255412</v>
      </c>
      <c r="B295" s="70" t="s">
        <v>424</v>
      </c>
      <c r="C295" s="11" t="s">
        <v>13</v>
      </c>
      <c r="D295" s="11">
        <v>10</v>
      </c>
      <c r="E295" s="12">
        <v>2080.0600000000004</v>
      </c>
      <c r="F295" s="12">
        <f>E295/100*$I$2*Main!$AB$2</f>
        <v>0</v>
      </c>
      <c r="G295" s="13">
        <f>F295*Main!$AB$3</f>
        <v>0</v>
      </c>
      <c r="H295" s="71"/>
    </row>
    <row r="296" spans="1:8">
      <c r="A296" s="69">
        <v>9270611</v>
      </c>
      <c r="B296" s="70" t="s">
        <v>425</v>
      </c>
      <c r="C296" s="11" t="s">
        <v>13</v>
      </c>
      <c r="D296" s="11">
        <v>10</v>
      </c>
      <c r="E296" s="12">
        <v>734.68</v>
      </c>
      <c r="F296" s="12">
        <f>E296/100*$I$2*Main!$AB$2</f>
        <v>0</v>
      </c>
      <c r="G296" s="13">
        <f>F296*Main!$AB$3</f>
        <v>0</v>
      </c>
      <c r="H296" s="16"/>
    </row>
    <row r="297" spans="1:8">
      <c r="A297" s="69">
        <v>9270613</v>
      </c>
      <c r="B297" s="70" t="s">
        <v>426</v>
      </c>
      <c r="C297" s="11" t="s">
        <v>13</v>
      </c>
      <c r="D297" s="11">
        <v>10</v>
      </c>
      <c r="E297" s="12">
        <v>821.76</v>
      </c>
      <c r="F297" s="12">
        <f>E297/100*$I$2*Main!$AB$2</f>
        <v>0</v>
      </c>
      <c r="G297" s="13">
        <f>F297*Main!$AB$3</f>
        <v>0</v>
      </c>
      <c r="H297" s="16"/>
    </row>
    <row r="298" spans="1:8">
      <c r="A298" s="69">
        <v>9270614</v>
      </c>
      <c r="B298" s="70" t="s">
        <v>427</v>
      </c>
      <c r="C298" s="11" t="s">
        <v>13</v>
      </c>
      <c r="D298" s="11">
        <v>10</v>
      </c>
      <c r="E298" s="12">
        <v>865.31</v>
      </c>
      <c r="F298" s="12">
        <f>E298/100*$I$2*Main!$AB$2</f>
        <v>0</v>
      </c>
      <c r="G298" s="13">
        <f>F298*Main!$AB$3</f>
        <v>0</v>
      </c>
      <c r="H298" s="16"/>
    </row>
    <row r="299" spans="1:8">
      <c r="A299" s="69">
        <v>9270615</v>
      </c>
      <c r="B299" s="70" t="s">
        <v>428</v>
      </c>
      <c r="C299" s="11" t="s">
        <v>13</v>
      </c>
      <c r="D299" s="11">
        <v>10</v>
      </c>
      <c r="E299" s="12">
        <v>908.85</v>
      </c>
      <c r="F299" s="12">
        <f>E299/100*$I$2*Main!$AB$2</f>
        <v>0</v>
      </c>
      <c r="G299" s="13">
        <f>F299*Main!$AB$3</f>
        <v>0</v>
      </c>
      <c r="H299" s="71"/>
    </row>
    <row r="300" spans="1:8">
      <c r="A300" s="69">
        <v>9270617</v>
      </c>
      <c r="B300" s="70" t="s">
        <v>429</v>
      </c>
      <c r="C300" s="11" t="s">
        <v>13</v>
      </c>
      <c r="D300" s="11">
        <v>10</v>
      </c>
      <c r="E300" s="12">
        <v>995.9</v>
      </c>
      <c r="F300" s="12">
        <f>E300/100*$I$2*Main!$AB$2</f>
        <v>0</v>
      </c>
      <c r="G300" s="13">
        <f>F300*Main!$AB$3</f>
        <v>0</v>
      </c>
      <c r="H300" s="71"/>
    </row>
    <row r="301" spans="1:8">
      <c r="A301" s="69">
        <v>9270619</v>
      </c>
      <c r="B301" s="70" t="s">
        <v>430</v>
      </c>
      <c r="C301" s="11" t="s">
        <v>13</v>
      </c>
      <c r="D301" s="11">
        <v>10</v>
      </c>
      <c r="E301" s="12">
        <v>1731.74</v>
      </c>
      <c r="F301" s="12">
        <f>E301/100*$I$2*Main!$AB$2</f>
        <v>0</v>
      </c>
      <c r="G301" s="13">
        <f>F301*Main!$AB$3</f>
        <v>0</v>
      </c>
      <c r="H301" s="16"/>
    </row>
    <row r="302" spans="1:8">
      <c r="A302" s="69">
        <v>9270620</v>
      </c>
      <c r="B302" s="70" t="s">
        <v>431</v>
      </c>
      <c r="C302" s="11" t="s">
        <v>13</v>
      </c>
      <c r="D302" s="11">
        <v>10</v>
      </c>
      <c r="E302" s="12">
        <v>1818.82</v>
      </c>
      <c r="F302" s="12">
        <f>E302/100*$I$2*Main!$AB$2</f>
        <v>0</v>
      </c>
      <c r="G302" s="13">
        <f>F302*Main!$AB$3</f>
        <v>0</v>
      </c>
      <c r="H302" s="16"/>
    </row>
    <row r="303" spans="1:8">
      <c r="A303" s="69">
        <v>9270621</v>
      </c>
      <c r="B303" s="70" t="s">
        <v>432</v>
      </c>
      <c r="C303" s="11" t="s">
        <v>13</v>
      </c>
      <c r="D303" s="11">
        <v>10</v>
      </c>
      <c r="E303" s="12">
        <v>1905.87</v>
      </c>
      <c r="F303" s="12">
        <f>E303/100*$I$2*Main!$AB$2</f>
        <v>0</v>
      </c>
      <c r="G303" s="13">
        <f>F303*Main!$AB$3</f>
        <v>0</v>
      </c>
      <c r="H303" s="16"/>
    </row>
    <row r="304" spans="1:8">
      <c r="A304" s="69">
        <v>9270622</v>
      </c>
      <c r="B304" s="70" t="s">
        <v>433</v>
      </c>
      <c r="C304" s="11" t="s">
        <v>13</v>
      </c>
      <c r="D304" s="11">
        <v>10</v>
      </c>
      <c r="E304" s="12">
        <v>2080.0600000000004</v>
      </c>
      <c r="F304" s="12">
        <f>E304/100*$I$2*Main!$AB$2</f>
        <v>0</v>
      </c>
      <c r="G304" s="13">
        <f>F304*Main!$AB$3</f>
        <v>0</v>
      </c>
      <c r="H304" s="16"/>
    </row>
    <row r="305" spans="1:8">
      <c r="A305" s="69">
        <v>9257300</v>
      </c>
      <c r="B305" s="70" t="s">
        <v>434</v>
      </c>
      <c r="C305" s="11"/>
      <c r="D305" s="11">
        <v>1</v>
      </c>
      <c r="E305" s="12">
        <v>10544.99</v>
      </c>
      <c r="F305" s="12">
        <f>E305/100*$I$2*Main!$AB$2</f>
        <v>0</v>
      </c>
      <c r="G305" s="13">
        <f>F305*Main!$AB$3</f>
        <v>0</v>
      </c>
      <c r="H305" s="16"/>
    </row>
    <row r="306" spans="1:8">
      <c r="A306" s="69">
        <v>9257301</v>
      </c>
      <c r="B306" s="70" t="s">
        <v>435</v>
      </c>
      <c r="C306" s="11"/>
      <c r="D306" s="11">
        <v>1</v>
      </c>
      <c r="E306" s="12">
        <v>16851.929999999997</v>
      </c>
      <c r="F306" s="12">
        <f>E306/100*$I$2*Main!$AB$2</f>
        <v>0</v>
      </c>
      <c r="G306" s="13">
        <f>F306*Main!$AB$3</f>
        <v>0</v>
      </c>
      <c r="H306" s="16"/>
    </row>
    <row r="307" spans="1:8">
      <c r="A307" s="69">
        <v>9257302</v>
      </c>
      <c r="B307" s="70" t="s">
        <v>436</v>
      </c>
      <c r="C307" s="11"/>
      <c r="D307" s="11">
        <v>1</v>
      </c>
      <c r="E307" s="12">
        <v>20317.359999999997</v>
      </c>
      <c r="F307" s="12">
        <f>E307/100*$I$2*Main!$AB$2</f>
        <v>0</v>
      </c>
      <c r="G307" s="13">
        <f>F307*Main!$AB$3</f>
        <v>0</v>
      </c>
      <c r="H307" s="71"/>
    </row>
    <row r="308" spans="1:8">
      <c r="A308" s="69">
        <v>9257303</v>
      </c>
      <c r="B308" s="70" t="s">
        <v>437</v>
      </c>
      <c r="C308" s="11"/>
      <c r="D308" s="11">
        <v>1</v>
      </c>
      <c r="E308" s="12">
        <v>22619.429999999997</v>
      </c>
      <c r="F308" s="12">
        <f>E308/100*$I$2*Main!$AB$2</f>
        <v>0</v>
      </c>
      <c r="G308" s="13">
        <f>F308*Main!$AB$3</f>
        <v>0</v>
      </c>
      <c r="H308" s="71"/>
    </row>
    <row r="309" spans="1:8">
      <c r="A309" s="69">
        <v>9257666</v>
      </c>
      <c r="B309" s="70" t="s">
        <v>438</v>
      </c>
      <c r="C309" s="11"/>
      <c r="D309" s="11">
        <v>20</v>
      </c>
      <c r="E309" s="12">
        <v>322.44</v>
      </c>
      <c r="F309" s="12">
        <f>E309/100*$I$2*Main!$AB$2</f>
        <v>0</v>
      </c>
      <c r="G309" s="13">
        <f>F309*Main!$AB$3</f>
        <v>0</v>
      </c>
      <c r="H309" s="16"/>
    </row>
    <row r="310" spans="1:8">
      <c r="A310" s="69">
        <v>9257667</v>
      </c>
      <c r="B310" s="70" t="s">
        <v>439</v>
      </c>
      <c r="C310" s="11"/>
      <c r="D310" s="11">
        <v>20</v>
      </c>
      <c r="E310" s="12">
        <v>322.44</v>
      </c>
      <c r="F310" s="12">
        <f>E310/100*$I$2*Main!$AB$2</f>
        <v>0</v>
      </c>
      <c r="G310" s="13">
        <f>F310*Main!$AB$3</f>
        <v>0</v>
      </c>
      <c r="H310" s="16"/>
    </row>
    <row r="311" spans="1:8">
      <c r="A311" s="69">
        <v>9257668</v>
      </c>
      <c r="B311" s="70" t="s">
        <v>440</v>
      </c>
      <c r="C311" s="11"/>
      <c r="D311" s="11">
        <v>20</v>
      </c>
      <c r="E311" s="12">
        <v>425.07</v>
      </c>
      <c r="F311" s="12">
        <f>E311/100*$I$2*Main!$AB$2</f>
        <v>0</v>
      </c>
      <c r="G311" s="13">
        <f>F311*Main!$AB$3</f>
        <v>0</v>
      </c>
      <c r="H311" s="16"/>
    </row>
    <row r="312" spans="1:8">
      <c r="A312" s="69">
        <v>9257669</v>
      </c>
      <c r="B312" s="70" t="s">
        <v>441</v>
      </c>
      <c r="C312" s="11"/>
      <c r="D312" s="11">
        <v>20</v>
      </c>
      <c r="E312" s="12">
        <v>425.07</v>
      </c>
      <c r="F312" s="12">
        <f>E312/100*$I$2*Main!$AB$2</f>
        <v>0</v>
      </c>
      <c r="G312" s="13">
        <f>F312*Main!$AB$3</f>
        <v>0</v>
      </c>
      <c r="H312" s="16"/>
    </row>
    <row r="313" spans="1:8">
      <c r="A313" s="69">
        <v>9257670</v>
      </c>
      <c r="B313" s="70" t="s">
        <v>442</v>
      </c>
      <c r="C313" s="11"/>
      <c r="D313" s="11">
        <v>20</v>
      </c>
      <c r="E313" s="12">
        <v>556.95000000000005</v>
      </c>
      <c r="F313" s="12">
        <f>E313/100*$I$2*Main!$AB$2</f>
        <v>0</v>
      </c>
      <c r="G313" s="13">
        <f>F313*Main!$AB$3</f>
        <v>0</v>
      </c>
      <c r="H313" s="16"/>
    </row>
    <row r="314" spans="1:8">
      <c r="A314" s="69">
        <v>9257671</v>
      </c>
      <c r="B314" s="70" t="s">
        <v>443</v>
      </c>
      <c r="C314" s="11"/>
      <c r="D314" s="11">
        <v>20</v>
      </c>
      <c r="E314" s="12">
        <v>556.95000000000005</v>
      </c>
      <c r="F314" s="12">
        <f>E314/100*$I$2*Main!$AB$2</f>
        <v>0</v>
      </c>
      <c r="G314" s="13">
        <f>F314*Main!$AB$3</f>
        <v>0</v>
      </c>
      <c r="H314" s="16"/>
    </row>
    <row r="315" spans="1:8">
      <c r="A315" s="69">
        <v>9257672</v>
      </c>
      <c r="B315" s="70" t="s">
        <v>444</v>
      </c>
      <c r="C315" s="11"/>
      <c r="D315" s="11">
        <v>20</v>
      </c>
      <c r="E315" s="12">
        <v>768</v>
      </c>
      <c r="F315" s="12">
        <f>E315/100*$I$2*Main!$AB$2</f>
        <v>0</v>
      </c>
      <c r="G315" s="13">
        <f>F315*Main!$AB$3</f>
        <v>0</v>
      </c>
      <c r="H315" s="71"/>
    </row>
    <row r="316" spans="1:8">
      <c r="A316" s="69">
        <v>9257673</v>
      </c>
      <c r="B316" s="70" t="s">
        <v>445</v>
      </c>
      <c r="C316" s="11"/>
      <c r="D316" s="11">
        <v>20</v>
      </c>
      <c r="E316" s="12">
        <v>768</v>
      </c>
      <c r="F316" s="12">
        <f>E316/100*$I$2*Main!$AB$2</f>
        <v>0</v>
      </c>
      <c r="G316" s="13">
        <f>F316*Main!$AB$3</f>
        <v>0</v>
      </c>
      <c r="H316" s="71"/>
    </row>
    <row r="317" spans="1:8">
      <c r="A317" s="69">
        <v>9257269</v>
      </c>
      <c r="B317" s="70" t="s">
        <v>446</v>
      </c>
      <c r="C317" s="11"/>
      <c r="D317" s="11">
        <v>1</v>
      </c>
      <c r="E317" s="12">
        <v>11859.54</v>
      </c>
      <c r="F317" s="12">
        <f>E317/100*$I$2*Main!$AB$2</f>
        <v>0</v>
      </c>
      <c r="G317" s="13">
        <f>F317*Main!$AB$3</f>
        <v>0</v>
      </c>
      <c r="H317" s="16"/>
    </row>
    <row r="318" spans="1:8">
      <c r="A318" s="69">
        <v>9257270</v>
      </c>
      <c r="B318" s="70" t="s">
        <v>447</v>
      </c>
      <c r="C318" s="11"/>
      <c r="D318" s="11">
        <v>1</v>
      </c>
      <c r="E318" s="12">
        <v>14187.1</v>
      </c>
      <c r="F318" s="12">
        <f>E318/100*$I$2*Main!$AB$2</f>
        <v>0</v>
      </c>
      <c r="G318" s="13">
        <f>F318*Main!$AB$3</f>
        <v>0</v>
      </c>
      <c r="H318" s="16"/>
    </row>
    <row r="319" spans="1:8">
      <c r="A319" s="69">
        <v>9257271</v>
      </c>
      <c r="B319" s="70" t="s">
        <v>448</v>
      </c>
      <c r="C319" s="11"/>
      <c r="D319" s="11">
        <v>1</v>
      </c>
      <c r="E319" s="12">
        <v>17733.87</v>
      </c>
      <c r="F319" s="12">
        <f>E319/100*$I$2*Main!$AB$2</f>
        <v>0</v>
      </c>
      <c r="G319" s="13">
        <f>F319*Main!$AB$3</f>
        <v>0</v>
      </c>
      <c r="H319" s="16"/>
    </row>
    <row r="320" spans="1:8">
      <c r="A320" s="69">
        <v>9257611</v>
      </c>
      <c r="B320" s="70" t="s">
        <v>449</v>
      </c>
      <c r="C320" s="11"/>
      <c r="D320" s="11">
        <v>1</v>
      </c>
      <c r="E320" s="12">
        <v>573.28</v>
      </c>
      <c r="F320" s="12">
        <f>E320/100*$I$2*Main!$AB$2</f>
        <v>0</v>
      </c>
      <c r="G320" s="13">
        <f>F320*Main!$AB$3</f>
        <v>0</v>
      </c>
      <c r="H320" s="16"/>
    </row>
    <row r="321" spans="1:8">
      <c r="A321" s="69">
        <v>9257612</v>
      </c>
      <c r="B321" s="70" t="s">
        <v>450</v>
      </c>
      <c r="C321" s="11"/>
      <c r="D321" s="11">
        <v>1</v>
      </c>
      <c r="E321" s="12">
        <v>726.75</v>
      </c>
      <c r="F321" s="12">
        <f>E321/100*$I$2*Main!$AB$2</f>
        <v>0</v>
      </c>
      <c r="G321" s="13">
        <f>F321*Main!$AB$3</f>
        <v>0</v>
      </c>
      <c r="H321" s="16"/>
    </row>
    <row r="322" spans="1:8">
      <c r="A322" s="69">
        <v>9257613</v>
      </c>
      <c r="B322" s="70" t="s">
        <v>451</v>
      </c>
      <c r="C322" s="11"/>
      <c r="D322" s="11">
        <v>1</v>
      </c>
      <c r="E322" s="12">
        <v>1015.43</v>
      </c>
      <c r="F322" s="12">
        <f>E322/100*$I$2*Main!$AB$2</f>
        <v>0</v>
      </c>
      <c r="G322" s="13">
        <f>F322*Main!$AB$3</f>
        <v>0</v>
      </c>
      <c r="H322" s="16"/>
    </row>
    <row r="323" spans="1:8">
      <c r="A323" s="69">
        <v>9257623</v>
      </c>
      <c r="B323" s="70" t="s">
        <v>452</v>
      </c>
      <c r="C323" s="11"/>
      <c r="D323" s="11">
        <v>1</v>
      </c>
      <c r="E323" s="12">
        <v>915.56</v>
      </c>
      <c r="F323" s="12">
        <f>E323/100*$I$2*Main!$AB$2</f>
        <v>0</v>
      </c>
      <c r="G323" s="13">
        <f>F323*Main!$AB$3</f>
        <v>0</v>
      </c>
      <c r="H323" s="71"/>
    </row>
    <row r="324" spans="1:8">
      <c r="A324" s="69">
        <v>9257734</v>
      </c>
      <c r="B324" s="70" t="s">
        <v>453</v>
      </c>
      <c r="C324" s="11"/>
      <c r="D324" s="11">
        <v>1</v>
      </c>
      <c r="E324" s="12">
        <v>1048.49</v>
      </c>
      <c r="F324" s="12">
        <f>E324/100*$I$2*Main!$AB$2</f>
        <v>0</v>
      </c>
      <c r="G324" s="13">
        <f>F324*Main!$AB$3</f>
        <v>0</v>
      </c>
      <c r="H324" s="71"/>
    </row>
    <row r="325" spans="1:8">
      <c r="A325" s="69">
        <v>9255678</v>
      </c>
      <c r="B325" s="70" t="s">
        <v>454</v>
      </c>
      <c r="C325" s="11" t="s">
        <v>13</v>
      </c>
      <c r="D325" s="11">
        <v>10</v>
      </c>
      <c r="E325" s="12">
        <v>3411.57</v>
      </c>
      <c r="F325" s="12">
        <f>E325/100*$I$2*Main!$AB$2</f>
        <v>0</v>
      </c>
      <c r="G325" s="13">
        <f>F325*Main!$AB$3</f>
        <v>0</v>
      </c>
      <c r="H325" s="16"/>
    </row>
    <row r="326" spans="1:8">
      <c r="A326" s="69">
        <v>9255679</v>
      </c>
      <c r="B326" s="70" t="s">
        <v>455</v>
      </c>
      <c r="C326" s="11" t="s">
        <v>13</v>
      </c>
      <c r="D326" s="11">
        <v>10</v>
      </c>
      <c r="E326" s="12">
        <v>3774.11</v>
      </c>
      <c r="F326" s="12">
        <f>E326/100*$I$2*Main!$AB$2</f>
        <v>0</v>
      </c>
      <c r="G326" s="13">
        <f>F326*Main!$AB$3</f>
        <v>0</v>
      </c>
      <c r="H326" s="16"/>
    </row>
    <row r="327" spans="1:8">
      <c r="A327" s="69">
        <v>9255680</v>
      </c>
      <c r="B327" s="70" t="s">
        <v>456</v>
      </c>
      <c r="C327" s="11" t="s">
        <v>13</v>
      </c>
      <c r="D327" s="11">
        <v>10</v>
      </c>
      <c r="E327" s="12">
        <v>3955.36</v>
      </c>
      <c r="F327" s="12">
        <f>E327/100*$I$2*Main!$AB$2</f>
        <v>0</v>
      </c>
      <c r="G327" s="13">
        <f>F327*Main!$AB$3</f>
        <v>0</v>
      </c>
      <c r="H327" s="16"/>
    </row>
    <row r="328" spans="1:8">
      <c r="A328" s="69">
        <v>9255681</v>
      </c>
      <c r="B328" s="70" t="s">
        <v>457</v>
      </c>
      <c r="C328" s="11" t="s">
        <v>13</v>
      </c>
      <c r="D328" s="11">
        <v>10</v>
      </c>
      <c r="E328" s="12">
        <v>4136.6000000000004</v>
      </c>
      <c r="F328" s="12">
        <f>E328/100*$I$2*Main!$AB$2</f>
        <v>0</v>
      </c>
      <c r="G328" s="13">
        <f>F328*Main!$AB$3</f>
        <v>0</v>
      </c>
      <c r="H328" s="16"/>
    </row>
    <row r="329" spans="1:8">
      <c r="A329" s="69">
        <v>9255682</v>
      </c>
      <c r="B329" s="70" t="s">
        <v>458</v>
      </c>
      <c r="C329" s="11"/>
      <c r="D329" s="11">
        <v>10</v>
      </c>
      <c r="E329" s="12">
        <v>4499.1000000000004</v>
      </c>
      <c r="F329" s="12">
        <f>E329/100*$I$2*Main!$AB$2</f>
        <v>0</v>
      </c>
      <c r="G329" s="13">
        <f>F329*Main!$AB$3</f>
        <v>0</v>
      </c>
      <c r="H329" s="16"/>
    </row>
    <row r="330" spans="1:8">
      <c r="A330" s="69">
        <v>9255683</v>
      </c>
      <c r="B330" s="70" t="s">
        <v>459</v>
      </c>
      <c r="C330" s="11" t="s">
        <v>13</v>
      </c>
      <c r="D330" s="11">
        <v>10</v>
      </c>
      <c r="E330" s="12">
        <v>5224.1400000000003</v>
      </c>
      <c r="F330" s="12">
        <f>E330/100*$I$2*Main!$AB$2</f>
        <v>0</v>
      </c>
      <c r="G330" s="13">
        <f>F330*Main!$AB$3</f>
        <v>0</v>
      </c>
      <c r="H330" s="16"/>
    </row>
    <row r="331" spans="1:8">
      <c r="A331" s="69">
        <v>9255684</v>
      </c>
      <c r="B331" s="70" t="s">
        <v>460</v>
      </c>
      <c r="C331" s="11"/>
      <c r="D331" s="11">
        <v>10</v>
      </c>
      <c r="E331" s="12">
        <v>5586.6500000000005</v>
      </c>
      <c r="F331" s="12">
        <f>E331/100*$I$2*Main!$AB$2</f>
        <v>0</v>
      </c>
      <c r="G331" s="13">
        <f>F331*Main!$AB$3</f>
        <v>0</v>
      </c>
      <c r="H331" s="71"/>
    </row>
    <row r="332" spans="1:8">
      <c r="A332" s="69">
        <v>9255685</v>
      </c>
      <c r="B332" s="70" t="s">
        <v>461</v>
      </c>
      <c r="C332" s="11" t="s">
        <v>13</v>
      </c>
      <c r="D332" s="11">
        <v>10</v>
      </c>
      <c r="E332" s="12">
        <v>5949.1500000000005</v>
      </c>
      <c r="F332" s="12">
        <f>E332/100*$I$2*Main!$AB$2</f>
        <v>0</v>
      </c>
      <c r="G332" s="13">
        <f>F332*Main!$AB$3</f>
        <v>0</v>
      </c>
      <c r="H332" s="71"/>
    </row>
    <row r="333" spans="1:8">
      <c r="A333" s="69">
        <v>9255686</v>
      </c>
      <c r="B333" s="70" t="s">
        <v>462</v>
      </c>
      <c r="C333" s="11" t="s">
        <v>13</v>
      </c>
      <c r="D333" s="11">
        <v>10</v>
      </c>
      <c r="E333" s="12">
        <v>6674.22</v>
      </c>
      <c r="F333" s="12">
        <f>E333/100*$I$2*Main!$AB$2</f>
        <v>0</v>
      </c>
      <c r="G333" s="13">
        <f>F333*Main!$AB$3</f>
        <v>0</v>
      </c>
      <c r="H333" s="16"/>
    </row>
    <row r="334" spans="1:8">
      <c r="A334" s="69">
        <v>9257368</v>
      </c>
      <c r="B334" s="70" t="s">
        <v>463</v>
      </c>
      <c r="C334" s="11" t="s">
        <v>13</v>
      </c>
      <c r="D334" s="11">
        <v>10</v>
      </c>
      <c r="E334" s="12">
        <v>3411.57</v>
      </c>
      <c r="F334" s="12">
        <f>E334/100*$I$2*Main!$AB$2</f>
        <v>0</v>
      </c>
      <c r="G334" s="13">
        <f>F334*Main!$AB$3</f>
        <v>0</v>
      </c>
      <c r="H334" s="16"/>
    </row>
    <row r="335" spans="1:8">
      <c r="A335" s="69">
        <v>9257369</v>
      </c>
      <c r="B335" s="70" t="s">
        <v>464</v>
      </c>
      <c r="C335" s="11" t="s">
        <v>13</v>
      </c>
      <c r="D335" s="11">
        <v>10</v>
      </c>
      <c r="E335" s="12">
        <v>3774.11</v>
      </c>
      <c r="F335" s="12">
        <f>E335/100*$I$2*Main!$AB$2</f>
        <v>0</v>
      </c>
      <c r="G335" s="13">
        <f>F335*Main!$AB$3</f>
        <v>0</v>
      </c>
      <c r="H335" s="16"/>
    </row>
    <row r="336" spans="1:8">
      <c r="A336" s="69">
        <v>9257370</v>
      </c>
      <c r="B336" s="70" t="s">
        <v>465</v>
      </c>
      <c r="C336" s="11" t="s">
        <v>13</v>
      </c>
      <c r="D336" s="11">
        <v>10</v>
      </c>
      <c r="E336" s="12">
        <v>3955.36</v>
      </c>
      <c r="F336" s="12">
        <f>E336/100*$I$2*Main!$AB$2</f>
        <v>0</v>
      </c>
      <c r="G336" s="13">
        <f>F336*Main!$AB$3</f>
        <v>0</v>
      </c>
      <c r="H336" s="16"/>
    </row>
    <row r="337" spans="1:8">
      <c r="A337" s="69">
        <v>9257371</v>
      </c>
      <c r="B337" s="70" t="s">
        <v>466</v>
      </c>
      <c r="C337" s="11" t="s">
        <v>13</v>
      </c>
      <c r="D337" s="11">
        <v>10</v>
      </c>
      <c r="E337" s="12">
        <v>4136.6000000000004</v>
      </c>
      <c r="F337" s="12">
        <f>E337/100*$I$2*Main!$AB$2</f>
        <v>0</v>
      </c>
      <c r="G337" s="13">
        <f>F337*Main!$AB$3</f>
        <v>0</v>
      </c>
      <c r="H337" s="16"/>
    </row>
    <row r="338" spans="1:8">
      <c r="A338" s="69">
        <v>9257372</v>
      </c>
      <c r="B338" s="70" t="s">
        <v>467</v>
      </c>
      <c r="C338" s="11" t="s">
        <v>13</v>
      </c>
      <c r="D338" s="11">
        <v>10</v>
      </c>
      <c r="E338" s="12">
        <v>4499.1000000000004</v>
      </c>
      <c r="F338" s="12">
        <f>E338/100*$I$2*Main!$AB$2</f>
        <v>0</v>
      </c>
      <c r="G338" s="13">
        <f>F338*Main!$AB$3</f>
        <v>0</v>
      </c>
      <c r="H338" s="16"/>
    </row>
    <row r="339" spans="1:8">
      <c r="A339" s="69">
        <v>9257373</v>
      </c>
      <c r="B339" s="70" t="s">
        <v>468</v>
      </c>
      <c r="C339" s="11" t="s">
        <v>13</v>
      </c>
      <c r="D339" s="11">
        <v>10</v>
      </c>
      <c r="E339" s="12">
        <v>5224.1400000000003</v>
      </c>
      <c r="F339" s="12">
        <f>E339/100*$I$2*Main!$AB$2</f>
        <v>0</v>
      </c>
      <c r="G339" s="13">
        <f>F339*Main!$AB$3</f>
        <v>0</v>
      </c>
      <c r="H339" s="71"/>
    </row>
    <row r="340" spans="1:8">
      <c r="A340" s="69">
        <v>9257374</v>
      </c>
      <c r="B340" s="70" t="s">
        <v>469</v>
      </c>
      <c r="C340" s="11" t="s">
        <v>13</v>
      </c>
      <c r="D340" s="11">
        <v>10</v>
      </c>
      <c r="E340" s="12">
        <v>5586.6500000000005</v>
      </c>
      <c r="F340" s="12">
        <f>E340/100*$I$2*Main!$AB$2</f>
        <v>0</v>
      </c>
      <c r="G340" s="13">
        <f>F340*Main!$AB$3</f>
        <v>0</v>
      </c>
      <c r="H340" s="71"/>
    </row>
    <row r="341" spans="1:8">
      <c r="A341" s="69">
        <v>9257375</v>
      </c>
      <c r="B341" s="70" t="s">
        <v>470</v>
      </c>
      <c r="C341" s="11" t="s">
        <v>13</v>
      </c>
      <c r="D341" s="11">
        <v>10</v>
      </c>
      <c r="E341" s="12">
        <v>5949.1500000000005</v>
      </c>
      <c r="F341" s="12">
        <f>E341/100*$I$2*Main!$AB$2</f>
        <v>0</v>
      </c>
      <c r="G341" s="13">
        <f>F341*Main!$AB$3</f>
        <v>0</v>
      </c>
      <c r="H341" s="16"/>
    </row>
    <row r="342" spans="1:8">
      <c r="A342" s="69">
        <v>9257376</v>
      </c>
      <c r="B342" s="70" t="s">
        <v>471</v>
      </c>
      <c r="C342" s="11" t="s">
        <v>13</v>
      </c>
      <c r="D342" s="11">
        <v>10</v>
      </c>
      <c r="E342" s="12">
        <v>6674.22</v>
      </c>
      <c r="F342" s="12">
        <f>E342/100*$I$2*Main!$AB$2</f>
        <v>0</v>
      </c>
      <c r="G342" s="13">
        <f>F342*Main!$AB$3</f>
        <v>0</v>
      </c>
      <c r="H342" s="16"/>
    </row>
    <row r="343" spans="1:8">
      <c r="A343" s="69">
        <v>9255705</v>
      </c>
      <c r="B343" s="70" t="s">
        <v>472</v>
      </c>
      <c r="C343" s="11" t="s">
        <v>13</v>
      </c>
      <c r="D343" s="11">
        <v>10</v>
      </c>
      <c r="E343" s="12">
        <v>4076.76</v>
      </c>
      <c r="F343" s="12">
        <f>E343/100*$I$2*Main!$AB$2</f>
        <v>0</v>
      </c>
      <c r="G343" s="13">
        <f>F343*Main!$AB$3</f>
        <v>0</v>
      </c>
      <c r="H343" s="16"/>
    </row>
    <row r="344" spans="1:8">
      <c r="A344" s="69">
        <v>9255706</v>
      </c>
      <c r="B344" s="70" t="s">
        <v>473</v>
      </c>
      <c r="C344" s="11" t="s">
        <v>13</v>
      </c>
      <c r="D344" s="11">
        <v>10</v>
      </c>
      <c r="E344" s="12">
        <v>4562.46</v>
      </c>
      <c r="F344" s="12">
        <f>E344/100*$I$2*Main!$AB$2</f>
        <v>0</v>
      </c>
      <c r="G344" s="13">
        <f>F344*Main!$AB$3</f>
        <v>0</v>
      </c>
      <c r="H344" s="16"/>
    </row>
    <row r="345" spans="1:8">
      <c r="A345" s="69">
        <v>9255707</v>
      </c>
      <c r="B345" s="70" t="s">
        <v>474</v>
      </c>
      <c r="C345" s="11" t="s">
        <v>13</v>
      </c>
      <c r="D345" s="11">
        <v>10</v>
      </c>
      <c r="E345" s="12">
        <v>4805.3100000000004</v>
      </c>
      <c r="F345" s="12">
        <f>E345/100*$I$2*Main!$AB$2</f>
        <v>0</v>
      </c>
      <c r="G345" s="13">
        <f>F345*Main!$AB$3</f>
        <v>0</v>
      </c>
      <c r="H345" s="16"/>
    </row>
    <row r="346" spans="1:8">
      <c r="A346" s="69">
        <v>9255708</v>
      </c>
      <c r="B346" s="70" t="s">
        <v>475</v>
      </c>
      <c r="C346" s="11" t="s">
        <v>13</v>
      </c>
      <c r="D346" s="11">
        <v>10</v>
      </c>
      <c r="E346" s="12">
        <v>5048.1900000000005</v>
      </c>
      <c r="F346" s="12">
        <f>E346/100*$I$2*Main!$AB$2</f>
        <v>0</v>
      </c>
      <c r="G346" s="13">
        <f>F346*Main!$AB$3</f>
        <v>0</v>
      </c>
      <c r="H346" s="16"/>
    </row>
    <row r="347" spans="1:8">
      <c r="A347" s="69">
        <v>9255709</v>
      </c>
      <c r="B347" s="70" t="s">
        <v>476</v>
      </c>
      <c r="C347" s="11" t="s">
        <v>13</v>
      </c>
      <c r="D347" s="11">
        <v>10</v>
      </c>
      <c r="E347" s="12">
        <v>5533.89</v>
      </c>
      <c r="F347" s="12">
        <f>E347/100*$I$2*Main!$AB$2</f>
        <v>0</v>
      </c>
      <c r="G347" s="13">
        <f>F347*Main!$AB$3</f>
        <v>0</v>
      </c>
      <c r="H347" s="71"/>
    </row>
    <row r="348" spans="1:8">
      <c r="A348" s="69">
        <v>9255710</v>
      </c>
      <c r="B348" s="70" t="s">
        <v>477</v>
      </c>
      <c r="C348" s="11" t="s">
        <v>13</v>
      </c>
      <c r="D348" s="11">
        <v>10</v>
      </c>
      <c r="E348" s="12">
        <v>6505.35</v>
      </c>
      <c r="F348" s="12">
        <f>E348/100*$I$2*Main!$AB$2</f>
        <v>0</v>
      </c>
      <c r="G348" s="13">
        <f>F348*Main!$AB$3</f>
        <v>0</v>
      </c>
      <c r="H348" s="71"/>
    </row>
    <row r="349" spans="1:8">
      <c r="A349" s="69">
        <v>9255711</v>
      </c>
      <c r="B349" s="70" t="s">
        <v>478</v>
      </c>
      <c r="C349" s="11" t="s">
        <v>13</v>
      </c>
      <c r="D349" s="11">
        <v>10</v>
      </c>
      <c r="E349" s="12">
        <v>6991.05</v>
      </c>
      <c r="F349" s="12">
        <f>E349/100*$I$2*Main!$AB$2</f>
        <v>0</v>
      </c>
      <c r="G349" s="13">
        <f>F349*Main!$AB$3</f>
        <v>0</v>
      </c>
      <c r="H349" s="16"/>
    </row>
    <row r="350" spans="1:8">
      <c r="A350" s="69">
        <v>9255712</v>
      </c>
      <c r="B350" s="70" t="s">
        <v>479</v>
      </c>
      <c r="C350" s="11" t="s">
        <v>13</v>
      </c>
      <c r="D350" s="11">
        <v>10</v>
      </c>
      <c r="E350" s="12">
        <v>7476.77</v>
      </c>
      <c r="F350" s="12">
        <f>E350/100*$I$2*Main!$AB$2</f>
        <v>0</v>
      </c>
      <c r="G350" s="13">
        <f>F350*Main!$AB$3</f>
        <v>0</v>
      </c>
      <c r="H350" s="16"/>
    </row>
    <row r="351" spans="1:8">
      <c r="A351" s="69">
        <v>9255713</v>
      </c>
      <c r="B351" s="70" t="s">
        <v>480</v>
      </c>
      <c r="C351" s="11" t="s">
        <v>13</v>
      </c>
      <c r="D351" s="11">
        <v>10</v>
      </c>
      <c r="E351" s="12">
        <v>8448.23</v>
      </c>
      <c r="F351" s="12">
        <f>E351/100*$I$2*Main!$AB$2</f>
        <v>0</v>
      </c>
      <c r="G351" s="13">
        <f>F351*Main!$AB$3</f>
        <v>0</v>
      </c>
      <c r="H351" s="16"/>
    </row>
    <row r="352" spans="1:8">
      <c r="A352" s="69">
        <v>9257395</v>
      </c>
      <c r="B352" s="70" t="s">
        <v>481</v>
      </c>
      <c r="C352" s="11" t="s">
        <v>13</v>
      </c>
      <c r="D352" s="11">
        <v>10</v>
      </c>
      <c r="E352" s="12">
        <v>4076.76</v>
      </c>
      <c r="F352" s="12">
        <f>E352/100*$I$2*Main!$AB$2</f>
        <v>0</v>
      </c>
      <c r="G352" s="13">
        <f>F352*Main!$AB$3</f>
        <v>0</v>
      </c>
      <c r="H352" s="16"/>
    </row>
    <row r="353" spans="1:8">
      <c r="A353" s="69">
        <v>9257396</v>
      </c>
      <c r="B353" s="70" t="s">
        <v>482</v>
      </c>
      <c r="C353" s="11" t="s">
        <v>13</v>
      </c>
      <c r="D353" s="11">
        <v>10</v>
      </c>
      <c r="E353" s="12">
        <v>4562.46</v>
      </c>
      <c r="F353" s="12">
        <f>E353/100*$I$2*Main!$AB$2</f>
        <v>0</v>
      </c>
      <c r="G353" s="13">
        <f>F353*Main!$AB$3</f>
        <v>0</v>
      </c>
      <c r="H353" s="16"/>
    </row>
    <row r="354" spans="1:8">
      <c r="A354" s="69">
        <v>9257397</v>
      </c>
      <c r="B354" s="70" t="s">
        <v>483</v>
      </c>
      <c r="C354" s="11" t="s">
        <v>13</v>
      </c>
      <c r="D354" s="11">
        <v>10</v>
      </c>
      <c r="E354" s="12">
        <v>4805.3100000000004</v>
      </c>
      <c r="F354" s="12">
        <f>E354/100*$I$2*Main!$AB$2</f>
        <v>0</v>
      </c>
      <c r="G354" s="13">
        <f>F354*Main!$AB$3</f>
        <v>0</v>
      </c>
      <c r="H354" s="16"/>
    </row>
    <row r="355" spans="1:8">
      <c r="A355" s="69">
        <v>9257398</v>
      </c>
      <c r="B355" s="70" t="s">
        <v>484</v>
      </c>
      <c r="C355" s="11" t="s">
        <v>13</v>
      </c>
      <c r="D355" s="11">
        <v>10</v>
      </c>
      <c r="E355" s="12">
        <v>5048.1900000000005</v>
      </c>
      <c r="F355" s="12">
        <f>E355/100*$I$2*Main!$AB$2</f>
        <v>0</v>
      </c>
      <c r="G355" s="13">
        <f>F355*Main!$AB$3</f>
        <v>0</v>
      </c>
      <c r="H355" s="71"/>
    </row>
    <row r="356" spans="1:8">
      <c r="A356" s="69">
        <v>9257399</v>
      </c>
      <c r="B356" s="70" t="s">
        <v>485</v>
      </c>
      <c r="C356" s="11" t="s">
        <v>13</v>
      </c>
      <c r="D356" s="11">
        <v>10</v>
      </c>
      <c r="E356" s="12">
        <v>5533.89</v>
      </c>
      <c r="F356" s="12">
        <f>E356/100*$I$2*Main!$AB$2</f>
        <v>0</v>
      </c>
      <c r="G356" s="13">
        <f>F356*Main!$AB$3</f>
        <v>0</v>
      </c>
      <c r="H356" s="71"/>
    </row>
    <row r="357" spans="1:8">
      <c r="A357" s="69">
        <v>9257400</v>
      </c>
      <c r="B357" s="70" t="s">
        <v>486</v>
      </c>
      <c r="C357" s="11" t="s">
        <v>13</v>
      </c>
      <c r="D357" s="11">
        <v>10</v>
      </c>
      <c r="E357" s="12">
        <v>6505.35</v>
      </c>
      <c r="F357" s="12">
        <f>E357/100*$I$2*Main!$AB$2</f>
        <v>0</v>
      </c>
      <c r="G357" s="13">
        <f>F357*Main!$AB$3</f>
        <v>0</v>
      </c>
      <c r="H357" s="16"/>
    </row>
    <row r="358" spans="1:8">
      <c r="A358" s="69">
        <v>9257401</v>
      </c>
      <c r="B358" s="70" t="s">
        <v>487</v>
      </c>
      <c r="C358" s="11" t="s">
        <v>13</v>
      </c>
      <c r="D358" s="11">
        <v>10</v>
      </c>
      <c r="E358" s="12">
        <v>6991.05</v>
      </c>
      <c r="F358" s="12">
        <f>E358/100*$I$2*Main!$AB$2</f>
        <v>0</v>
      </c>
      <c r="G358" s="13">
        <f>F358*Main!$AB$3</f>
        <v>0</v>
      </c>
      <c r="H358" s="16"/>
    </row>
    <row r="359" spans="1:8">
      <c r="A359" s="69">
        <v>9257402</v>
      </c>
      <c r="B359" s="70" t="s">
        <v>488</v>
      </c>
      <c r="C359" s="11" t="s">
        <v>13</v>
      </c>
      <c r="D359" s="11">
        <v>10</v>
      </c>
      <c r="E359" s="12">
        <v>7476.77</v>
      </c>
      <c r="F359" s="12">
        <f>E359/100*$I$2*Main!$AB$2</f>
        <v>0</v>
      </c>
      <c r="G359" s="13">
        <f>F359*Main!$AB$3</f>
        <v>0</v>
      </c>
      <c r="H359" s="16"/>
    </row>
    <row r="360" spans="1:8">
      <c r="A360" s="69">
        <v>9257403</v>
      </c>
      <c r="B360" s="70" t="s">
        <v>489</v>
      </c>
      <c r="C360" s="11" t="s">
        <v>13</v>
      </c>
      <c r="D360" s="11">
        <v>10</v>
      </c>
      <c r="E360" s="12">
        <v>8448.23</v>
      </c>
      <c r="F360" s="12">
        <f>E360/100*$I$2*Main!$AB$2</f>
        <v>0</v>
      </c>
      <c r="G360" s="13">
        <f>F360*Main!$AB$3</f>
        <v>0</v>
      </c>
      <c r="H360" s="71"/>
    </row>
    <row r="361" spans="1:8">
      <c r="A361" s="69">
        <v>9255732</v>
      </c>
      <c r="B361" s="70" t="s">
        <v>490</v>
      </c>
      <c r="C361" s="11" t="s">
        <v>13</v>
      </c>
      <c r="D361" s="11">
        <v>10</v>
      </c>
      <c r="E361" s="12">
        <v>4920.72</v>
      </c>
      <c r="F361" s="12">
        <f>E361/100*$I$2*Main!$AB$2</f>
        <v>0</v>
      </c>
      <c r="G361" s="13">
        <f>F361*Main!$AB$3</f>
        <v>0</v>
      </c>
      <c r="H361" s="71"/>
    </row>
    <row r="362" spans="1:8">
      <c r="A362" s="69">
        <v>9255733</v>
      </c>
      <c r="B362" s="70" t="s">
        <v>491</v>
      </c>
      <c r="C362" s="11" t="s">
        <v>13</v>
      </c>
      <c r="D362" s="11">
        <v>10</v>
      </c>
      <c r="E362" s="12">
        <v>5638.04</v>
      </c>
      <c r="F362" s="12">
        <f>E362/100*$I$2*Main!$AB$2</f>
        <v>0</v>
      </c>
      <c r="G362" s="13">
        <f>F362*Main!$AB$3</f>
        <v>0</v>
      </c>
      <c r="H362" s="16"/>
    </row>
    <row r="363" spans="1:8">
      <c r="A363" s="69">
        <v>9255734</v>
      </c>
      <c r="B363" s="70" t="s">
        <v>492</v>
      </c>
      <c r="C363" s="11" t="s">
        <v>13</v>
      </c>
      <c r="D363" s="11">
        <v>10</v>
      </c>
      <c r="E363" s="12">
        <v>5996.66</v>
      </c>
      <c r="F363" s="12">
        <f>E363/100*$I$2*Main!$AB$2</f>
        <v>0</v>
      </c>
      <c r="G363" s="13">
        <f>F363*Main!$AB$3</f>
        <v>0</v>
      </c>
      <c r="H363" s="16"/>
    </row>
    <row r="364" spans="1:8">
      <c r="A364" s="69">
        <v>9255735</v>
      </c>
      <c r="B364" s="70" t="s">
        <v>493</v>
      </c>
      <c r="C364" s="11" t="s">
        <v>13</v>
      </c>
      <c r="D364" s="11">
        <v>10</v>
      </c>
      <c r="E364" s="12">
        <v>6355.29</v>
      </c>
      <c r="F364" s="12">
        <f>E364/100*$I$2*Main!$AB$2</f>
        <v>0</v>
      </c>
      <c r="G364" s="13">
        <f>F364*Main!$AB$3</f>
        <v>0</v>
      </c>
      <c r="H364" s="16"/>
    </row>
    <row r="365" spans="1:8">
      <c r="A365" s="69">
        <v>9255736</v>
      </c>
      <c r="B365" s="70" t="s">
        <v>494</v>
      </c>
      <c r="C365" s="11"/>
      <c r="D365" s="11">
        <v>10</v>
      </c>
      <c r="E365" s="12">
        <v>7072.58</v>
      </c>
      <c r="F365" s="12">
        <f>E365/100*$I$2*Main!$AB$2</f>
        <v>0</v>
      </c>
      <c r="G365" s="13">
        <f>F365*Main!$AB$3</f>
        <v>0</v>
      </c>
      <c r="H365" s="16"/>
    </row>
    <row r="366" spans="1:8">
      <c r="A366" s="69">
        <v>9255737</v>
      </c>
      <c r="B366" s="70" t="s">
        <v>495</v>
      </c>
      <c r="C366" s="11" t="s">
        <v>13</v>
      </c>
      <c r="D366" s="11">
        <v>10</v>
      </c>
      <c r="E366" s="12">
        <v>8507.14</v>
      </c>
      <c r="F366" s="12">
        <f>E366/100*$I$2*Main!$AB$2</f>
        <v>0</v>
      </c>
      <c r="G366" s="13">
        <f>F366*Main!$AB$3</f>
        <v>0</v>
      </c>
      <c r="H366" s="16"/>
    </row>
    <row r="367" spans="1:8">
      <c r="A367" s="69">
        <v>9255738</v>
      </c>
      <c r="B367" s="70" t="s">
        <v>496</v>
      </c>
      <c r="C367" s="11"/>
      <c r="D367" s="11">
        <v>10</v>
      </c>
      <c r="E367" s="12">
        <v>9224.4500000000007</v>
      </c>
      <c r="F367" s="12">
        <f>E367/100*$I$2*Main!$AB$2</f>
        <v>0</v>
      </c>
      <c r="G367" s="13">
        <f>F367*Main!$AB$3</f>
        <v>0</v>
      </c>
      <c r="H367" s="16"/>
    </row>
    <row r="368" spans="1:8">
      <c r="A368" s="69">
        <v>9255739</v>
      </c>
      <c r="B368" s="70" t="s">
        <v>497</v>
      </c>
      <c r="C368" s="11" t="s">
        <v>13</v>
      </c>
      <c r="D368" s="11">
        <v>10</v>
      </c>
      <c r="E368" s="12">
        <v>9941.68</v>
      </c>
      <c r="F368" s="12">
        <f>E368/100*$I$2*Main!$AB$2</f>
        <v>0</v>
      </c>
      <c r="G368" s="13">
        <f>F368*Main!$AB$3</f>
        <v>0</v>
      </c>
      <c r="H368" s="71"/>
    </row>
    <row r="369" spans="1:8">
      <c r="A369" s="69">
        <v>9255740</v>
      </c>
      <c r="B369" s="70" t="s">
        <v>498</v>
      </c>
      <c r="C369" s="11" t="s">
        <v>13</v>
      </c>
      <c r="D369" s="11">
        <v>10</v>
      </c>
      <c r="E369" s="12">
        <v>11376.28</v>
      </c>
      <c r="F369" s="12">
        <f>E369/100*$I$2*Main!$AB$2</f>
        <v>0</v>
      </c>
      <c r="G369" s="13">
        <f>F369*Main!$AB$3</f>
        <v>0</v>
      </c>
      <c r="H369" s="71"/>
    </row>
    <row r="370" spans="1:8">
      <c r="A370" s="69">
        <v>9257422</v>
      </c>
      <c r="B370" s="70" t="s">
        <v>499</v>
      </c>
      <c r="C370" s="11" t="s">
        <v>13</v>
      </c>
      <c r="D370" s="11">
        <v>10</v>
      </c>
      <c r="E370" s="12">
        <v>4920.72</v>
      </c>
      <c r="F370" s="12">
        <f>E370/100*$I$2*Main!$AB$2</f>
        <v>0</v>
      </c>
      <c r="G370" s="13">
        <f>F370*Main!$AB$3</f>
        <v>0</v>
      </c>
      <c r="H370" s="16"/>
    </row>
    <row r="371" spans="1:8">
      <c r="A371" s="69">
        <v>9257423</v>
      </c>
      <c r="B371" s="70" t="s">
        <v>500</v>
      </c>
      <c r="C371" s="11" t="s">
        <v>13</v>
      </c>
      <c r="D371" s="11">
        <v>10</v>
      </c>
      <c r="E371" s="12">
        <v>5638.04</v>
      </c>
      <c r="F371" s="12">
        <f>E371/100*$I$2*Main!$AB$2</f>
        <v>0</v>
      </c>
      <c r="G371" s="13">
        <f>F371*Main!$AB$3</f>
        <v>0</v>
      </c>
      <c r="H371" s="16"/>
    </row>
    <row r="372" spans="1:8">
      <c r="A372" s="69">
        <v>9257424</v>
      </c>
      <c r="B372" s="70" t="s">
        <v>501</v>
      </c>
      <c r="C372" s="11" t="s">
        <v>13</v>
      </c>
      <c r="D372" s="11">
        <v>10</v>
      </c>
      <c r="E372" s="12">
        <v>5996.66</v>
      </c>
      <c r="F372" s="12">
        <f>E372/100*$I$2*Main!$AB$2</f>
        <v>0</v>
      </c>
      <c r="G372" s="13">
        <f>F372*Main!$AB$3</f>
        <v>0</v>
      </c>
      <c r="H372" s="16"/>
    </row>
    <row r="373" spans="1:8">
      <c r="A373" s="69">
        <v>9257425</v>
      </c>
      <c r="B373" s="70" t="s">
        <v>502</v>
      </c>
      <c r="C373" s="11" t="s">
        <v>13</v>
      </c>
      <c r="D373" s="11">
        <v>10</v>
      </c>
      <c r="E373" s="12">
        <v>6355.29</v>
      </c>
      <c r="F373" s="12">
        <f>E373/100*$I$2*Main!$AB$2</f>
        <v>0</v>
      </c>
      <c r="G373" s="13">
        <f>F373*Main!$AB$3</f>
        <v>0</v>
      </c>
      <c r="H373" s="71"/>
    </row>
    <row r="374" spans="1:8">
      <c r="A374" s="69">
        <v>9257426</v>
      </c>
      <c r="B374" s="70" t="s">
        <v>503</v>
      </c>
      <c r="C374" s="11" t="s">
        <v>13</v>
      </c>
      <c r="D374" s="11">
        <v>10</v>
      </c>
      <c r="E374" s="12">
        <v>7072.58</v>
      </c>
      <c r="F374" s="12">
        <f>E374/100*$I$2*Main!$AB$2</f>
        <v>0</v>
      </c>
      <c r="G374" s="13">
        <f>F374*Main!$AB$3</f>
        <v>0</v>
      </c>
      <c r="H374" s="71"/>
    </row>
    <row r="375" spans="1:8">
      <c r="A375" s="69">
        <v>9257427</v>
      </c>
      <c r="B375" s="70" t="s">
        <v>504</v>
      </c>
      <c r="C375" s="11" t="s">
        <v>13</v>
      </c>
      <c r="D375" s="11">
        <v>10</v>
      </c>
      <c r="E375" s="12">
        <v>8507.14</v>
      </c>
      <c r="F375" s="12">
        <f>E375/100*$I$2*Main!$AB$2</f>
        <v>0</v>
      </c>
      <c r="G375" s="13">
        <f>F375*Main!$AB$3</f>
        <v>0</v>
      </c>
      <c r="H375" s="16"/>
    </row>
    <row r="376" spans="1:8">
      <c r="A376" s="69">
        <v>9257428</v>
      </c>
      <c r="B376" s="70" t="s">
        <v>505</v>
      </c>
      <c r="C376" s="11" t="s">
        <v>13</v>
      </c>
      <c r="D376" s="11">
        <v>10</v>
      </c>
      <c r="E376" s="12">
        <v>9224.4500000000007</v>
      </c>
      <c r="F376" s="12">
        <f>E376/100*$I$2*Main!$AB$2</f>
        <v>0</v>
      </c>
      <c r="G376" s="13">
        <f>F376*Main!$AB$3</f>
        <v>0</v>
      </c>
      <c r="H376" s="16"/>
    </row>
    <row r="377" spans="1:8">
      <c r="A377" s="69">
        <v>9257429</v>
      </c>
      <c r="B377" s="70" t="s">
        <v>506</v>
      </c>
      <c r="C377" s="11" t="s">
        <v>13</v>
      </c>
      <c r="D377" s="11">
        <v>10</v>
      </c>
      <c r="E377" s="12">
        <v>9941.68</v>
      </c>
      <c r="F377" s="12">
        <f>E377/100*$I$2*Main!$AB$2</f>
        <v>0</v>
      </c>
      <c r="G377" s="13">
        <f>F377*Main!$AB$3</f>
        <v>0</v>
      </c>
      <c r="H377" s="16"/>
    </row>
    <row r="378" spans="1:8">
      <c r="A378" s="69">
        <v>9257430</v>
      </c>
      <c r="B378" s="70" t="s">
        <v>507</v>
      </c>
      <c r="C378" s="11" t="s">
        <v>13</v>
      </c>
      <c r="D378" s="11">
        <v>10</v>
      </c>
      <c r="E378" s="12">
        <v>11376.28</v>
      </c>
      <c r="F378" s="12">
        <f>E378/100*$I$2*Main!$AB$2</f>
        <v>0</v>
      </c>
      <c r="G378" s="13">
        <f>F378*Main!$AB$3</f>
        <v>0</v>
      </c>
      <c r="H378" s="16"/>
    </row>
    <row r="379" spans="1:8">
      <c r="A379" s="69">
        <v>9257530</v>
      </c>
      <c r="B379" s="70" t="s">
        <v>508</v>
      </c>
      <c r="C379" s="11" t="s">
        <v>13</v>
      </c>
      <c r="D379" s="11">
        <v>10</v>
      </c>
      <c r="E379" s="12">
        <v>4920.72</v>
      </c>
      <c r="F379" s="12">
        <f>E379/100*$I$2*Main!$AB$2</f>
        <v>0</v>
      </c>
      <c r="G379" s="13">
        <f>F379*Main!$AB$3</f>
        <v>0</v>
      </c>
      <c r="H379" s="16"/>
    </row>
    <row r="380" spans="1:8">
      <c r="A380" s="69">
        <v>9257531</v>
      </c>
      <c r="B380" s="70" t="s">
        <v>509</v>
      </c>
      <c r="C380" s="11" t="s">
        <v>13</v>
      </c>
      <c r="D380" s="11">
        <v>10</v>
      </c>
      <c r="E380" s="12">
        <v>5638.04</v>
      </c>
      <c r="F380" s="12">
        <f>E380/100*$I$2*Main!$AB$2</f>
        <v>0</v>
      </c>
      <c r="G380" s="13">
        <f>F380*Main!$AB$3</f>
        <v>0</v>
      </c>
      <c r="H380" s="16"/>
    </row>
    <row r="381" spans="1:8">
      <c r="A381" s="69">
        <v>9257532</v>
      </c>
      <c r="B381" s="70" t="s">
        <v>510</v>
      </c>
      <c r="C381" s="11" t="s">
        <v>13</v>
      </c>
      <c r="D381" s="11">
        <v>10</v>
      </c>
      <c r="E381" s="12">
        <v>5996.66</v>
      </c>
      <c r="F381" s="12">
        <f>E381/100*$I$2*Main!$AB$2</f>
        <v>0</v>
      </c>
      <c r="G381" s="13">
        <f>F381*Main!$AB$3</f>
        <v>0</v>
      </c>
      <c r="H381" s="71"/>
    </row>
    <row r="382" spans="1:8">
      <c r="A382" s="69">
        <v>9257533</v>
      </c>
      <c r="B382" s="70" t="s">
        <v>511</v>
      </c>
      <c r="C382" s="11" t="s">
        <v>13</v>
      </c>
      <c r="D382" s="11">
        <v>10</v>
      </c>
      <c r="E382" s="12">
        <v>6355.29</v>
      </c>
      <c r="F382" s="12">
        <f>E382/100*$I$2*Main!$AB$2</f>
        <v>0</v>
      </c>
      <c r="G382" s="13">
        <f>F382*Main!$AB$3</f>
        <v>0</v>
      </c>
      <c r="H382" s="71"/>
    </row>
    <row r="383" spans="1:8">
      <c r="A383" s="69">
        <v>9257534</v>
      </c>
      <c r="B383" s="70" t="s">
        <v>512</v>
      </c>
      <c r="C383" s="11" t="s">
        <v>13</v>
      </c>
      <c r="D383" s="11">
        <v>10</v>
      </c>
      <c r="E383" s="12">
        <v>7072.58</v>
      </c>
      <c r="F383" s="12">
        <f>E383/100*$I$2*Main!$AB$2</f>
        <v>0</v>
      </c>
      <c r="G383" s="13">
        <f>F383*Main!$AB$3</f>
        <v>0</v>
      </c>
      <c r="H383" s="16"/>
    </row>
    <row r="384" spans="1:8">
      <c r="A384" s="69">
        <v>9257535</v>
      </c>
      <c r="B384" s="70" t="s">
        <v>513</v>
      </c>
      <c r="C384" s="11" t="s">
        <v>13</v>
      </c>
      <c r="D384" s="11">
        <v>10</v>
      </c>
      <c r="E384" s="12">
        <v>8507.14</v>
      </c>
      <c r="F384" s="12">
        <f>E384/100*$I$2*Main!$AB$2</f>
        <v>0</v>
      </c>
      <c r="G384" s="13">
        <f>F384*Main!$AB$3</f>
        <v>0</v>
      </c>
      <c r="H384" s="16"/>
    </row>
    <row r="385" spans="1:8">
      <c r="A385" s="69">
        <v>9257536</v>
      </c>
      <c r="B385" s="70" t="s">
        <v>514</v>
      </c>
      <c r="C385" s="11" t="s">
        <v>13</v>
      </c>
      <c r="D385" s="11">
        <v>10</v>
      </c>
      <c r="E385" s="12">
        <v>9224.4500000000007</v>
      </c>
      <c r="F385" s="12">
        <f>E385/100*$I$2*Main!$AB$2</f>
        <v>0</v>
      </c>
      <c r="G385" s="13">
        <f>F385*Main!$AB$3</f>
        <v>0</v>
      </c>
      <c r="H385" s="16"/>
    </row>
    <row r="386" spans="1:8">
      <c r="A386" s="69">
        <v>9257537</v>
      </c>
      <c r="B386" s="70" t="s">
        <v>515</v>
      </c>
      <c r="C386" s="11" t="s">
        <v>13</v>
      </c>
      <c r="D386" s="11">
        <v>10</v>
      </c>
      <c r="E386" s="12">
        <v>9941.68</v>
      </c>
      <c r="F386" s="12">
        <f>E386/100*$I$2*Main!$AB$2</f>
        <v>0</v>
      </c>
      <c r="G386" s="13">
        <f>F386*Main!$AB$3</f>
        <v>0</v>
      </c>
      <c r="H386" s="16"/>
    </row>
    <row r="387" spans="1:8">
      <c r="A387" s="69">
        <v>9257538</v>
      </c>
      <c r="B387" s="70" t="s">
        <v>516</v>
      </c>
      <c r="C387" s="11" t="s">
        <v>13</v>
      </c>
      <c r="D387" s="11">
        <v>10</v>
      </c>
      <c r="E387" s="12">
        <v>11376.28</v>
      </c>
      <c r="F387" s="12">
        <f>E387/100*$I$2*Main!$AB$2</f>
        <v>0</v>
      </c>
      <c r="G387" s="13">
        <f>F387*Main!$AB$3</f>
        <v>0</v>
      </c>
      <c r="H387" s="16"/>
    </row>
    <row r="388" spans="1:8">
      <c r="A388" s="69">
        <v>9257557</v>
      </c>
      <c r="B388" s="70" t="s">
        <v>517</v>
      </c>
      <c r="C388" s="11" t="s">
        <v>13</v>
      </c>
      <c r="D388" s="11">
        <v>10</v>
      </c>
      <c r="E388" s="12">
        <v>4920.72</v>
      </c>
      <c r="F388" s="12">
        <f>E388/100*$I$2*Main!$AB$2</f>
        <v>0</v>
      </c>
      <c r="G388" s="13">
        <f>F388*Main!$AB$3</f>
        <v>0</v>
      </c>
      <c r="H388" s="16"/>
    </row>
    <row r="389" spans="1:8">
      <c r="A389" s="69">
        <v>9257558</v>
      </c>
      <c r="B389" s="70" t="s">
        <v>518</v>
      </c>
      <c r="C389" s="11" t="s">
        <v>13</v>
      </c>
      <c r="D389" s="11">
        <v>10</v>
      </c>
      <c r="E389" s="12">
        <v>5638.04</v>
      </c>
      <c r="F389" s="12">
        <f>E389/100*$I$2*Main!$AB$2</f>
        <v>0</v>
      </c>
      <c r="G389" s="13">
        <f>F389*Main!$AB$3</f>
        <v>0</v>
      </c>
      <c r="H389" s="71"/>
    </row>
    <row r="390" spans="1:8">
      <c r="A390" s="69">
        <v>9257559</v>
      </c>
      <c r="B390" s="70" t="s">
        <v>519</v>
      </c>
      <c r="C390" s="11" t="s">
        <v>13</v>
      </c>
      <c r="D390" s="11">
        <v>10</v>
      </c>
      <c r="E390" s="12">
        <v>5996.66</v>
      </c>
      <c r="F390" s="12">
        <f>E390/100*$I$2*Main!$AB$2</f>
        <v>0</v>
      </c>
      <c r="G390" s="13">
        <f>F390*Main!$AB$3</f>
        <v>0</v>
      </c>
      <c r="H390" s="71"/>
    </row>
    <row r="391" spans="1:8">
      <c r="A391" s="69">
        <v>9257560</v>
      </c>
      <c r="B391" s="70" t="s">
        <v>520</v>
      </c>
      <c r="C391" s="11" t="s">
        <v>13</v>
      </c>
      <c r="D391" s="11">
        <v>10</v>
      </c>
      <c r="E391" s="12">
        <v>6355.29</v>
      </c>
      <c r="F391" s="12">
        <f>E391/100*$I$2*Main!$AB$2</f>
        <v>0</v>
      </c>
      <c r="G391" s="13">
        <f>F391*Main!$AB$3</f>
        <v>0</v>
      </c>
      <c r="H391" s="16"/>
    </row>
    <row r="392" spans="1:8">
      <c r="A392" s="69">
        <v>9257561</v>
      </c>
      <c r="B392" s="70" t="s">
        <v>521</v>
      </c>
      <c r="C392" s="11" t="s">
        <v>13</v>
      </c>
      <c r="D392" s="11">
        <v>10</v>
      </c>
      <c r="E392" s="12">
        <v>7072.58</v>
      </c>
      <c r="F392" s="12">
        <f>E392/100*$I$2*Main!$AB$2</f>
        <v>0</v>
      </c>
      <c r="G392" s="13">
        <f>F392*Main!$AB$3</f>
        <v>0</v>
      </c>
      <c r="H392" s="16"/>
    </row>
    <row r="393" spans="1:8">
      <c r="A393" s="69">
        <v>9257562</v>
      </c>
      <c r="B393" s="70" t="s">
        <v>522</v>
      </c>
      <c r="C393" s="11" t="s">
        <v>13</v>
      </c>
      <c r="D393" s="11">
        <v>10</v>
      </c>
      <c r="E393" s="12">
        <v>8507.14</v>
      </c>
      <c r="F393" s="12">
        <f>E393/100*$I$2*Main!$AB$2</f>
        <v>0</v>
      </c>
      <c r="G393" s="13">
        <f>F393*Main!$AB$3</f>
        <v>0</v>
      </c>
      <c r="H393" s="16"/>
    </row>
    <row r="394" spans="1:8">
      <c r="A394" s="69">
        <v>9257563</v>
      </c>
      <c r="B394" s="70" t="s">
        <v>523</v>
      </c>
      <c r="C394" s="11" t="s">
        <v>13</v>
      </c>
      <c r="D394" s="11">
        <v>10</v>
      </c>
      <c r="E394" s="12">
        <v>9224.4500000000007</v>
      </c>
      <c r="F394" s="12">
        <f>E394/100*$I$2*Main!$AB$2</f>
        <v>0</v>
      </c>
      <c r="G394" s="13">
        <f>F394*Main!$AB$3</f>
        <v>0</v>
      </c>
      <c r="H394" s="16"/>
    </row>
    <row r="395" spans="1:8">
      <c r="A395" s="69">
        <v>9257564</v>
      </c>
      <c r="B395" s="70" t="s">
        <v>524</v>
      </c>
      <c r="C395" s="11" t="s">
        <v>13</v>
      </c>
      <c r="D395" s="11">
        <v>10</v>
      </c>
      <c r="E395" s="12">
        <v>9941.68</v>
      </c>
      <c r="F395" s="12">
        <f>E395/100*$I$2*Main!$AB$2</f>
        <v>0</v>
      </c>
      <c r="G395" s="13">
        <f>F395*Main!$AB$3</f>
        <v>0</v>
      </c>
      <c r="H395" s="16"/>
    </row>
    <row r="396" spans="1:8">
      <c r="A396" s="69">
        <v>9257565</v>
      </c>
      <c r="B396" s="70" t="s">
        <v>525</v>
      </c>
      <c r="C396" s="11" t="s">
        <v>13</v>
      </c>
      <c r="D396" s="11">
        <v>10</v>
      </c>
      <c r="E396" s="12">
        <v>11376.28</v>
      </c>
      <c r="F396" s="12">
        <f>E396/100*$I$2*Main!$AB$2</f>
        <v>0</v>
      </c>
      <c r="G396" s="13">
        <f>F396*Main!$AB$3</f>
        <v>0</v>
      </c>
      <c r="H396" s="16"/>
    </row>
    <row r="397" spans="1:8">
      <c r="A397" s="69">
        <v>9257663</v>
      </c>
      <c r="B397" s="70" t="s">
        <v>526</v>
      </c>
      <c r="C397" s="11"/>
      <c r="D397" s="11">
        <v>1</v>
      </c>
      <c r="E397" s="12">
        <v>5929.7800000000007</v>
      </c>
      <c r="F397" s="12">
        <f>E397/100*$I$2*Main!$AB$2</f>
        <v>0</v>
      </c>
      <c r="G397" s="13">
        <f>F397*Main!$AB$3</f>
        <v>0</v>
      </c>
      <c r="H397" s="16"/>
    </row>
    <row r="398" spans="1:8">
      <c r="A398" s="69">
        <v>9257651</v>
      </c>
      <c r="B398" s="70" t="s">
        <v>527</v>
      </c>
      <c r="C398" s="11"/>
      <c r="D398" s="11">
        <v>1</v>
      </c>
      <c r="E398" s="12">
        <v>3698.5400000000004</v>
      </c>
      <c r="F398" s="12">
        <f>E398/100*$I$2*Main!$AB$2</f>
        <v>0</v>
      </c>
      <c r="G398" s="13">
        <f>F398*Main!$AB$3</f>
        <v>0</v>
      </c>
      <c r="H398" s="16"/>
    </row>
    <row r="399" spans="1:8">
      <c r="A399" s="69">
        <v>9257657</v>
      </c>
      <c r="B399" s="70" t="s">
        <v>528</v>
      </c>
      <c r="C399" s="11"/>
      <c r="D399" s="11">
        <v>1</v>
      </c>
      <c r="E399" s="12">
        <v>3698.5400000000004</v>
      </c>
      <c r="F399" s="12">
        <f>E399/100*$I$2*Main!$AB$2</f>
        <v>0</v>
      </c>
      <c r="G399" s="13">
        <f>F399*Main!$AB$3</f>
        <v>0</v>
      </c>
      <c r="H399" s="71"/>
    </row>
    <row r="400" spans="1:8">
      <c r="A400" s="69">
        <v>9257703</v>
      </c>
      <c r="B400" s="70" t="s">
        <v>529</v>
      </c>
      <c r="C400" s="11"/>
      <c r="D400" s="11">
        <v>200</v>
      </c>
      <c r="E400" s="12">
        <v>37.79</v>
      </c>
      <c r="F400" s="12">
        <f>E400/100*$I$2*Main!$AB$2</f>
        <v>0</v>
      </c>
      <c r="G400" s="13">
        <f>F400*Main!$AB$3</f>
        <v>0</v>
      </c>
      <c r="H400" s="71"/>
    </row>
    <row r="401" spans="1:8">
      <c r="A401" s="69">
        <v>9204282</v>
      </c>
      <c r="B401" s="70" t="s">
        <v>530</v>
      </c>
      <c r="C401" s="11"/>
      <c r="D401" s="11">
        <v>1</v>
      </c>
      <c r="E401" s="12">
        <v>2056.13</v>
      </c>
      <c r="F401" s="12">
        <f>E401/100*$I$2*Main!$AB$2</f>
        <v>0</v>
      </c>
      <c r="G401" s="13">
        <f>F401*Main!$AB$3</f>
        <v>0</v>
      </c>
      <c r="H401" s="16"/>
    </row>
    <row r="402" spans="1:8">
      <c r="A402" s="69">
        <v>9278342</v>
      </c>
      <c r="B402" s="70" t="s">
        <v>531</v>
      </c>
      <c r="C402" s="11" t="s">
        <v>13</v>
      </c>
      <c r="D402" s="11">
        <v>1</v>
      </c>
      <c r="E402" s="12">
        <v>3328.62</v>
      </c>
      <c r="F402" s="12">
        <f>E402/100*$I$2*Main!$AB$2</f>
        <v>0</v>
      </c>
      <c r="G402" s="13">
        <f>F402*Main!$AB$3</f>
        <v>0</v>
      </c>
      <c r="H402" s="16"/>
    </row>
    <row r="403" spans="1:8">
      <c r="A403" s="69">
        <v>9255080</v>
      </c>
      <c r="B403" s="70" t="s">
        <v>532</v>
      </c>
      <c r="C403" s="11" t="s">
        <v>13</v>
      </c>
      <c r="D403" s="11">
        <v>10</v>
      </c>
      <c r="E403" s="12">
        <v>1542.03</v>
      </c>
      <c r="F403" s="12">
        <f>E403/100*$I$2*Main!$AB$2</f>
        <v>0</v>
      </c>
      <c r="G403" s="13">
        <f>F403*Main!$AB$3</f>
        <v>0</v>
      </c>
      <c r="H403" s="16"/>
    </row>
    <row r="404" spans="1:8">
      <c r="A404" s="69">
        <v>9255081</v>
      </c>
      <c r="B404" s="70" t="s">
        <v>533</v>
      </c>
      <c r="C404" s="11" t="s">
        <v>13</v>
      </c>
      <c r="D404" s="11">
        <v>10</v>
      </c>
      <c r="E404" s="12">
        <v>1542.03</v>
      </c>
      <c r="F404" s="12">
        <f>E404/100*$I$2*Main!$AB$2</f>
        <v>0</v>
      </c>
      <c r="G404" s="13">
        <f>F404*Main!$AB$3</f>
        <v>0</v>
      </c>
      <c r="H404" s="16"/>
    </row>
    <row r="405" spans="1:8">
      <c r="A405" s="69">
        <v>9255082</v>
      </c>
      <c r="B405" s="70" t="s">
        <v>534</v>
      </c>
      <c r="C405" s="11"/>
      <c r="D405" s="11">
        <v>10</v>
      </c>
      <c r="E405" s="12">
        <v>1569.41</v>
      </c>
      <c r="F405" s="12">
        <f>E405/100*$I$2*Main!$AB$2</f>
        <v>0</v>
      </c>
      <c r="G405" s="13">
        <f>F405*Main!$AB$3</f>
        <v>0</v>
      </c>
      <c r="H405" s="16"/>
    </row>
    <row r="406" spans="1:8">
      <c r="A406" s="69">
        <v>9255083</v>
      </c>
      <c r="B406" s="70" t="s">
        <v>535</v>
      </c>
      <c r="C406" s="11"/>
      <c r="D406" s="11">
        <v>10</v>
      </c>
      <c r="E406" s="12">
        <v>1569.41</v>
      </c>
      <c r="F406" s="12">
        <f>E406/100*$I$2*Main!$AB$2</f>
        <v>0</v>
      </c>
      <c r="G406" s="13">
        <f>F406*Main!$AB$3</f>
        <v>0</v>
      </c>
      <c r="H406" s="16"/>
    </row>
    <row r="407" spans="1:8">
      <c r="A407" s="69">
        <v>9255084</v>
      </c>
      <c r="B407" s="70" t="s">
        <v>536</v>
      </c>
      <c r="C407" s="11"/>
      <c r="D407" s="11">
        <v>10</v>
      </c>
      <c r="E407" s="12">
        <v>1596.8</v>
      </c>
      <c r="F407" s="12">
        <f>E407/100*$I$2*Main!$AB$2</f>
        <v>0</v>
      </c>
      <c r="G407" s="13">
        <f>F407*Main!$AB$3</f>
        <v>0</v>
      </c>
      <c r="H407" s="71"/>
    </row>
    <row r="408" spans="1:8">
      <c r="A408" s="69">
        <v>9255085</v>
      </c>
      <c r="B408" s="70" t="s">
        <v>537</v>
      </c>
      <c r="C408" s="11"/>
      <c r="D408" s="11">
        <v>10</v>
      </c>
      <c r="E408" s="12">
        <v>1596.8</v>
      </c>
      <c r="F408" s="12">
        <f>E408/100*$I$2*Main!$AB$2</f>
        <v>0</v>
      </c>
      <c r="G408" s="13">
        <f>F408*Main!$AB$3</f>
        <v>0</v>
      </c>
      <c r="H408" s="71"/>
    </row>
    <row r="409" spans="1:8">
      <c r="A409" s="69">
        <v>9255086</v>
      </c>
      <c r="B409" s="70" t="s">
        <v>538</v>
      </c>
      <c r="C409" s="11" t="s">
        <v>13</v>
      </c>
      <c r="D409" s="11">
        <v>10</v>
      </c>
      <c r="E409" s="12">
        <v>1624.16</v>
      </c>
      <c r="F409" s="12">
        <f>E409/100*$I$2*Main!$AB$2</f>
        <v>0</v>
      </c>
      <c r="G409" s="13">
        <f>F409*Main!$AB$3</f>
        <v>0</v>
      </c>
      <c r="H409" s="16"/>
    </row>
    <row r="410" spans="1:8">
      <c r="A410" s="69">
        <v>9255087</v>
      </c>
      <c r="B410" s="70" t="s">
        <v>539</v>
      </c>
      <c r="C410" s="11" t="s">
        <v>13</v>
      </c>
      <c r="D410" s="11">
        <v>10</v>
      </c>
      <c r="E410" s="12">
        <v>1624.16</v>
      </c>
      <c r="F410" s="12">
        <f>E410/100*$I$2*Main!$AB$2</f>
        <v>0</v>
      </c>
      <c r="G410" s="13">
        <f>F410*Main!$AB$3</f>
        <v>0</v>
      </c>
      <c r="H410" s="16"/>
    </row>
    <row r="411" spans="1:8">
      <c r="A411" s="69">
        <v>9255088</v>
      </c>
      <c r="B411" s="70" t="s">
        <v>540</v>
      </c>
      <c r="C411" s="11"/>
      <c r="D411" s="11">
        <v>20</v>
      </c>
      <c r="E411" s="12">
        <v>1470.87</v>
      </c>
      <c r="F411" s="12">
        <f>E411/100*$I$2*Main!$AB$2</f>
        <v>0</v>
      </c>
      <c r="G411" s="13">
        <f>F411*Main!$AB$3</f>
        <v>0</v>
      </c>
      <c r="H411" s="16"/>
    </row>
    <row r="412" spans="1:8">
      <c r="A412" s="69">
        <v>9255089</v>
      </c>
      <c r="B412" s="70" t="s">
        <v>541</v>
      </c>
      <c r="C412" s="11"/>
      <c r="D412" s="11">
        <v>20</v>
      </c>
      <c r="E412" s="12">
        <v>1470.87</v>
      </c>
      <c r="F412" s="12">
        <f>E412/100*$I$2*Main!$AB$2</f>
        <v>0</v>
      </c>
      <c r="G412" s="13">
        <f>F412*Main!$AB$3</f>
        <v>0</v>
      </c>
      <c r="H412" s="16"/>
    </row>
    <row r="413" spans="1:8">
      <c r="A413" s="69">
        <v>9255090</v>
      </c>
      <c r="B413" s="70" t="s">
        <v>542</v>
      </c>
      <c r="C413" s="11"/>
      <c r="D413" s="11">
        <v>20</v>
      </c>
      <c r="E413" s="12">
        <v>1487.28</v>
      </c>
      <c r="F413" s="12">
        <f>E413/100*$I$2*Main!$AB$2</f>
        <v>0</v>
      </c>
      <c r="G413" s="13">
        <f>F413*Main!$AB$3</f>
        <v>0</v>
      </c>
      <c r="H413" s="16"/>
    </row>
    <row r="414" spans="1:8">
      <c r="A414" s="69">
        <v>9255091</v>
      </c>
      <c r="B414" s="70" t="s">
        <v>543</v>
      </c>
      <c r="C414" s="11"/>
      <c r="D414" s="11">
        <v>20</v>
      </c>
      <c r="E414" s="12">
        <v>1487.28</v>
      </c>
      <c r="F414" s="12">
        <f>E414/100*$I$2*Main!$AB$2</f>
        <v>0</v>
      </c>
      <c r="G414" s="13">
        <f>F414*Main!$AB$3</f>
        <v>0</v>
      </c>
      <c r="H414" s="16"/>
    </row>
    <row r="415" spans="1:8">
      <c r="A415" s="69">
        <v>9255092</v>
      </c>
      <c r="B415" s="70" t="s">
        <v>544</v>
      </c>
      <c r="C415" s="11"/>
      <c r="D415" s="11">
        <v>20</v>
      </c>
      <c r="E415" s="12">
        <v>1514.67</v>
      </c>
      <c r="F415" s="12">
        <f>E415/100*$I$2*Main!$AB$2</f>
        <v>0</v>
      </c>
      <c r="G415" s="13">
        <f>F415*Main!$AB$3</f>
        <v>0</v>
      </c>
      <c r="H415" s="16"/>
    </row>
    <row r="416" spans="1:8">
      <c r="A416" s="69">
        <v>9255093</v>
      </c>
      <c r="B416" s="70" t="s">
        <v>545</v>
      </c>
      <c r="C416" s="11"/>
      <c r="D416" s="11">
        <v>20</v>
      </c>
      <c r="E416" s="12">
        <v>1514.67</v>
      </c>
      <c r="F416" s="12">
        <f>E416/100*$I$2*Main!$AB$2</f>
        <v>0</v>
      </c>
      <c r="G416" s="13">
        <f>F416*Main!$AB$3</f>
        <v>0</v>
      </c>
      <c r="H416" s="16"/>
    </row>
    <row r="417" spans="1:8">
      <c r="A417" s="69">
        <v>9255094</v>
      </c>
      <c r="B417" s="70" t="s">
        <v>546</v>
      </c>
      <c r="C417" s="11"/>
      <c r="D417" s="11">
        <v>20</v>
      </c>
      <c r="E417" s="12">
        <v>1542.03</v>
      </c>
      <c r="F417" s="12">
        <f>E417/100*$I$2*Main!$AB$2</f>
        <v>0</v>
      </c>
      <c r="G417" s="13">
        <f>F417*Main!$AB$3</f>
        <v>0</v>
      </c>
      <c r="H417" s="16"/>
    </row>
    <row r="418" spans="1:8">
      <c r="A418" s="69">
        <v>9255095</v>
      </c>
      <c r="B418" s="70" t="s">
        <v>547</v>
      </c>
      <c r="C418" s="11"/>
      <c r="D418" s="11">
        <v>20</v>
      </c>
      <c r="E418" s="12">
        <v>1542.03</v>
      </c>
      <c r="F418" s="12">
        <f>E418/100*$I$2*Main!$AB$2</f>
        <v>0</v>
      </c>
      <c r="G418" s="13">
        <f>F418*Main!$AB$3</f>
        <v>0</v>
      </c>
      <c r="H418" s="16"/>
    </row>
    <row r="419" spans="1:8">
      <c r="A419" s="69">
        <v>9255096</v>
      </c>
      <c r="B419" s="70" t="s">
        <v>548</v>
      </c>
      <c r="C419" s="11"/>
      <c r="D419" s="11">
        <v>20</v>
      </c>
      <c r="E419" s="12">
        <v>1569.41</v>
      </c>
      <c r="F419" s="12">
        <f>E419/100*$I$2*Main!$AB$2</f>
        <v>0</v>
      </c>
      <c r="G419" s="13">
        <f>F419*Main!$AB$3</f>
        <v>0</v>
      </c>
      <c r="H419" s="16"/>
    </row>
    <row r="420" spans="1:8">
      <c r="A420" s="69">
        <v>9255097</v>
      </c>
      <c r="B420" s="70" t="s">
        <v>549</v>
      </c>
      <c r="C420" s="11"/>
      <c r="D420" s="11">
        <v>20</v>
      </c>
      <c r="E420" s="12">
        <v>1569.41</v>
      </c>
      <c r="F420" s="12">
        <f>E420/100*$I$2*Main!$AB$2</f>
        <v>0</v>
      </c>
      <c r="G420" s="13">
        <f>F420*Main!$AB$3</f>
        <v>0</v>
      </c>
      <c r="H420" s="16"/>
    </row>
    <row r="421" spans="1:8">
      <c r="A421" s="69">
        <v>9255098</v>
      </c>
      <c r="B421" s="70" t="s">
        <v>550</v>
      </c>
      <c r="C421" s="11"/>
      <c r="D421" s="11">
        <v>20</v>
      </c>
      <c r="E421" s="12">
        <v>1596.8</v>
      </c>
      <c r="F421" s="12">
        <f>E421/100*$I$2*Main!$AB$2</f>
        <v>0</v>
      </c>
      <c r="G421" s="13">
        <f>F421*Main!$AB$3</f>
        <v>0</v>
      </c>
      <c r="H421" s="16"/>
    </row>
    <row r="422" spans="1:8">
      <c r="A422" s="69">
        <v>9255099</v>
      </c>
      <c r="B422" s="70" t="s">
        <v>551</v>
      </c>
      <c r="C422" s="11"/>
      <c r="D422" s="11">
        <v>20</v>
      </c>
      <c r="E422" s="12">
        <v>1596.8</v>
      </c>
      <c r="F422" s="12">
        <f>E422/100*$I$2*Main!$AB$2</f>
        <v>0</v>
      </c>
      <c r="G422" s="13">
        <f>F422*Main!$AB$3</f>
        <v>0</v>
      </c>
      <c r="H422" s="16"/>
    </row>
    <row r="423" spans="1:8">
      <c r="A423" s="69">
        <v>9255100</v>
      </c>
      <c r="B423" s="70" t="s">
        <v>552</v>
      </c>
      <c r="C423" s="11" t="s">
        <v>13</v>
      </c>
      <c r="D423" s="11">
        <v>20</v>
      </c>
      <c r="E423" s="12">
        <v>1624.16</v>
      </c>
      <c r="F423" s="12">
        <f>E423/100*$I$2*Main!$AB$2</f>
        <v>0</v>
      </c>
      <c r="G423" s="13">
        <f>F423*Main!$AB$3</f>
        <v>0</v>
      </c>
      <c r="H423" s="16"/>
    </row>
    <row r="424" spans="1:8">
      <c r="A424" s="69">
        <v>9255101</v>
      </c>
      <c r="B424" s="70" t="s">
        <v>553</v>
      </c>
      <c r="C424" s="11" t="s">
        <v>13</v>
      </c>
      <c r="D424" s="11">
        <v>20</v>
      </c>
      <c r="E424" s="12">
        <v>1624.16</v>
      </c>
      <c r="F424" s="12">
        <f>E424/100*$I$2*Main!$AB$2</f>
        <v>0</v>
      </c>
      <c r="G424" s="13">
        <f>F424*Main!$AB$3</f>
        <v>0</v>
      </c>
      <c r="H424" s="16"/>
    </row>
    <row r="425" spans="1:8">
      <c r="A425" s="69">
        <v>9255102</v>
      </c>
      <c r="B425" s="70" t="s">
        <v>554</v>
      </c>
      <c r="C425" s="11" t="s">
        <v>13</v>
      </c>
      <c r="D425" s="11">
        <v>20</v>
      </c>
      <c r="E425" s="12">
        <v>1665.46</v>
      </c>
      <c r="F425" s="12">
        <f>E425/100*$I$2*Main!$AB$2</f>
        <v>0</v>
      </c>
      <c r="G425" s="13">
        <f>F425*Main!$AB$3</f>
        <v>0</v>
      </c>
      <c r="H425" s="16"/>
    </row>
    <row r="426" spans="1:8">
      <c r="A426" s="69">
        <v>9255103</v>
      </c>
      <c r="B426" s="70" t="s">
        <v>555</v>
      </c>
      <c r="C426" s="11" t="s">
        <v>13</v>
      </c>
      <c r="D426" s="11">
        <v>20</v>
      </c>
      <c r="E426" s="12">
        <v>1665.46</v>
      </c>
      <c r="F426" s="12">
        <f>E426/100*$I$2*Main!$AB$2</f>
        <v>0</v>
      </c>
      <c r="G426" s="13">
        <f>F426*Main!$AB$3</f>
        <v>0</v>
      </c>
      <c r="H426" s="16"/>
    </row>
    <row r="427" spans="1:8">
      <c r="A427" s="69">
        <v>9255104</v>
      </c>
      <c r="B427" s="70" t="s">
        <v>556</v>
      </c>
      <c r="C427" s="11" t="s">
        <v>13</v>
      </c>
      <c r="D427" s="11">
        <v>20</v>
      </c>
      <c r="E427" s="12">
        <v>1721.57</v>
      </c>
      <c r="F427" s="12">
        <f>E427/100*$I$2*Main!$AB$2</f>
        <v>0</v>
      </c>
      <c r="G427" s="13">
        <f>F427*Main!$AB$3</f>
        <v>0</v>
      </c>
      <c r="H427" s="16"/>
    </row>
    <row r="428" spans="1:8">
      <c r="A428" s="69">
        <v>9255105</v>
      </c>
      <c r="B428" s="70" t="s">
        <v>557</v>
      </c>
      <c r="C428" s="11" t="s">
        <v>13</v>
      </c>
      <c r="D428" s="11">
        <v>20</v>
      </c>
      <c r="E428" s="12">
        <v>1721.57</v>
      </c>
      <c r="F428" s="12">
        <f>E428/100*$I$2*Main!$AB$2</f>
        <v>0</v>
      </c>
      <c r="G428" s="13">
        <f>F428*Main!$AB$3</f>
        <v>0</v>
      </c>
      <c r="H428" s="16"/>
    </row>
    <row r="429" spans="1:8">
      <c r="A429" s="69">
        <v>9255108</v>
      </c>
      <c r="B429" s="70" t="s">
        <v>558</v>
      </c>
      <c r="C429" s="11"/>
      <c r="D429" s="11">
        <v>20</v>
      </c>
      <c r="E429" s="12">
        <v>1895.01</v>
      </c>
      <c r="F429" s="12">
        <f>E429/100*$I$2*Main!$AB$2</f>
        <v>0</v>
      </c>
      <c r="G429" s="13">
        <f>F429*Main!$AB$3</f>
        <v>0</v>
      </c>
      <c r="H429" s="71"/>
    </row>
    <row r="430" spans="1:8">
      <c r="A430" s="69">
        <v>9255109</v>
      </c>
      <c r="B430" s="70" t="s">
        <v>559</v>
      </c>
      <c r="C430" s="11"/>
      <c r="D430" s="11">
        <v>20</v>
      </c>
      <c r="E430" s="12">
        <v>1895.01</v>
      </c>
      <c r="F430" s="12">
        <f>E430/100*$I$2*Main!$AB$2</f>
        <v>0</v>
      </c>
      <c r="G430" s="13">
        <f>F430*Main!$AB$3</f>
        <v>0</v>
      </c>
      <c r="H430" s="71"/>
    </row>
    <row r="431" spans="1:8">
      <c r="A431" s="69">
        <v>9255110</v>
      </c>
      <c r="B431" s="70" t="s">
        <v>560</v>
      </c>
      <c r="C431" s="11"/>
      <c r="D431" s="11">
        <v>20</v>
      </c>
      <c r="E431" s="12">
        <v>1929.87</v>
      </c>
      <c r="F431" s="12">
        <f>E431/100*$I$2*Main!$AB$2</f>
        <v>0</v>
      </c>
      <c r="G431" s="13">
        <f>F431*Main!$AB$3</f>
        <v>0</v>
      </c>
      <c r="H431" s="16"/>
    </row>
    <row r="432" spans="1:8">
      <c r="A432" s="69">
        <v>9255111</v>
      </c>
      <c r="B432" s="70" t="s">
        <v>561</v>
      </c>
      <c r="C432" s="11"/>
      <c r="D432" s="11">
        <v>20</v>
      </c>
      <c r="E432" s="12">
        <v>1929.87</v>
      </c>
      <c r="F432" s="12">
        <f>E432/100*$I$2*Main!$AB$2</f>
        <v>0</v>
      </c>
      <c r="G432" s="13">
        <f>F432*Main!$AB$3</f>
        <v>0</v>
      </c>
      <c r="H432" s="16"/>
    </row>
    <row r="433" spans="1:8">
      <c r="A433" s="69">
        <v>9255112</v>
      </c>
      <c r="B433" s="70" t="s">
        <v>562</v>
      </c>
      <c r="C433" s="11"/>
      <c r="D433" s="11">
        <v>20</v>
      </c>
      <c r="E433" s="12">
        <v>1964.73</v>
      </c>
      <c r="F433" s="12">
        <f>E433/100*$I$2*Main!$AB$2</f>
        <v>0</v>
      </c>
      <c r="G433" s="13">
        <f>F433*Main!$AB$3</f>
        <v>0</v>
      </c>
      <c r="H433" s="16"/>
    </row>
    <row r="434" spans="1:8">
      <c r="A434" s="69">
        <v>9255113</v>
      </c>
      <c r="B434" s="70" t="s">
        <v>563</v>
      </c>
      <c r="C434" s="11"/>
      <c r="D434" s="11">
        <v>20</v>
      </c>
      <c r="E434" s="12">
        <v>1964.73</v>
      </c>
      <c r="F434" s="12">
        <f>E434/100*$I$2*Main!$AB$2</f>
        <v>0</v>
      </c>
      <c r="G434" s="13">
        <f>F434*Main!$AB$3</f>
        <v>0</v>
      </c>
      <c r="H434" s="71"/>
    </row>
    <row r="435" spans="1:8">
      <c r="A435" s="69">
        <v>9255114</v>
      </c>
      <c r="B435" s="70" t="s">
        <v>564</v>
      </c>
      <c r="C435" s="11"/>
      <c r="D435" s="11">
        <v>20</v>
      </c>
      <c r="E435" s="12">
        <v>1999.64</v>
      </c>
      <c r="F435" s="12">
        <f>E435/100*$I$2*Main!$AB$2</f>
        <v>0</v>
      </c>
      <c r="G435" s="13">
        <f>F435*Main!$AB$3</f>
        <v>0</v>
      </c>
      <c r="H435" s="71"/>
    </row>
    <row r="436" spans="1:8">
      <c r="A436" s="69">
        <v>9255115</v>
      </c>
      <c r="B436" s="70" t="s">
        <v>565</v>
      </c>
      <c r="C436" s="11"/>
      <c r="D436" s="11">
        <v>20</v>
      </c>
      <c r="E436" s="12">
        <v>1999.64</v>
      </c>
      <c r="F436" s="12">
        <f>E436/100*$I$2*Main!$AB$2</f>
        <v>0</v>
      </c>
      <c r="G436" s="13">
        <f>F436*Main!$AB$3</f>
        <v>0</v>
      </c>
      <c r="H436" s="16"/>
    </row>
    <row r="437" spans="1:8">
      <c r="A437" s="69">
        <v>9255116</v>
      </c>
      <c r="B437" s="70" t="s">
        <v>566</v>
      </c>
      <c r="C437" s="11"/>
      <c r="D437" s="11">
        <v>20</v>
      </c>
      <c r="E437" s="12">
        <v>2034.5</v>
      </c>
      <c r="F437" s="12">
        <f>E437/100*$I$2*Main!$AB$2</f>
        <v>0</v>
      </c>
      <c r="G437" s="13">
        <f>F437*Main!$AB$3</f>
        <v>0</v>
      </c>
      <c r="H437" s="16"/>
    </row>
    <row r="438" spans="1:8">
      <c r="A438" s="69">
        <v>9255117</v>
      </c>
      <c r="B438" s="70" t="s">
        <v>567</v>
      </c>
      <c r="C438" s="11"/>
      <c r="D438" s="11">
        <v>20</v>
      </c>
      <c r="E438" s="12">
        <v>2034.5</v>
      </c>
      <c r="F438" s="12">
        <f>E438/100*$I$2*Main!$AB$2</f>
        <v>0</v>
      </c>
      <c r="G438" s="13">
        <f>F438*Main!$AB$3</f>
        <v>0</v>
      </c>
      <c r="H438" s="16"/>
    </row>
    <row r="439" spans="1:8">
      <c r="A439" s="69">
        <v>9255118</v>
      </c>
      <c r="B439" s="70" t="s">
        <v>568</v>
      </c>
      <c r="C439" s="11" t="s">
        <v>13</v>
      </c>
      <c r="D439" s="11">
        <v>20</v>
      </c>
      <c r="E439" s="12">
        <v>2069.36</v>
      </c>
      <c r="F439" s="12">
        <f>E439/100*$I$2*Main!$AB$2</f>
        <v>0</v>
      </c>
      <c r="G439" s="13">
        <f>F439*Main!$AB$3</f>
        <v>0</v>
      </c>
      <c r="H439" s="16"/>
    </row>
    <row r="440" spans="1:8">
      <c r="A440" s="69">
        <v>9255119</v>
      </c>
      <c r="B440" s="70" t="s">
        <v>569</v>
      </c>
      <c r="C440" s="11" t="s">
        <v>13</v>
      </c>
      <c r="D440" s="11">
        <v>20</v>
      </c>
      <c r="E440" s="12">
        <v>2069.36</v>
      </c>
      <c r="F440" s="12">
        <f>E440/100*$I$2*Main!$AB$2</f>
        <v>0</v>
      </c>
      <c r="G440" s="13">
        <f>F440*Main!$AB$3</f>
        <v>0</v>
      </c>
      <c r="H440" s="71"/>
    </row>
    <row r="441" spans="1:8">
      <c r="A441" s="69">
        <v>9255120</v>
      </c>
      <c r="B441" s="70" t="s">
        <v>570</v>
      </c>
      <c r="C441" s="11" t="s">
        <v>13</v>
      </c>
      <c r="D441" s="11">
        <v>20</v>
      </c>
      <c r="E441" s="12">
        <v>2121.9900000000002</v>
      </c>
      <c r="F441" s="12">
        <f>E441/100*$I$2*Main!$AB$2</f>
        <v>0</v>
      </c>
      <c r="G441" s="13">
        <f>F441*Main!$AB$3</f>
        <v>0</v>
      </c>
      <c r="H441" s="71"/>
    </row>
    <row r="442" spans="1:8">
      <c r="A442" s="69">
        <v>9255121</v>
      </c>
      <c r="B442" s="70" t="s">
        <v>571</v>
      </c>
      <c r="C442" s="11" t="s">
        <v>13</v>
      </c>
      <c r="D442" s="11">
        <v>20</v>
      </c>
      <c r="E442" s="12">
        <v>2121.9900000000002</v>
      </c>
      <c r="F442" s="12">
        <f>E442/100*$I$2*Main!$AB$2</f>
        <v>0</v>
      </c>
      <c r="G442" s="13">
        <f>F442*Main!$AB$3</f>
        <v>0</v>
      </c>
      <c r="H442" s="16"/>
    </row>
    <row r="443" spans="1:8">
      <c r="A443" s="69">
        <v>9255124</v>
      </c>
      <c r="B443" s="70" t="s">
        <v>572</v>
      </c>
      <c r="C443" s="11"/>
      <c r="D443" s="11">
        <v>10</v>
      </c>
      <c r="E443" s="12">
        <v>2430.6</v>
      </c>
      <c r="F443" s="12">
        <f>E443/100*$I$2*Main!$AB$2</f>
        <v>0</v>
      </c>
      <c r="G443" s="13">
        <f>F443*Main!$AB$3</f>
        <v>0</v>
      </c>
      <c r="H443" s="16"/>
    </row>
    <row r="444" spans="1:8">
      <c r="A444" s="69">
        <v>9255125</v>
      </c>
      <c r="B444" s="70" t="s">
        <v>573</v>
      </c>
      <c r="C444" s="11"/>
      <c r="D444" s="11">
        <v>10</v>
      </c>
      <c r="E444" s="12">
        <v>2430.6</v>
      </c>
      <c r="F444" s="12">
        <f>E444/100*$I$2*Main!$AB$2</f>
        <v>0</v>
      </c>
      <c r="G444" s="13">
        <f>F444*Main!$AB$3</f>
        <v>0</v>
      </c>
      <c r="H444" s="16"/>
    </row>
    <row r="445" spans="1:8">
      <c r="A445" s="69">
        <v>9255126</v>
      </c>
      <c r="B445" s="70" t="s">
        <v>574</v>
      </c>
      <c r="C445" s="11"/>
      <c r="D445" s="11">
        <v>10</v>
      </c>
      <c r="E445" s="12">
        <v>2457.71</v>
      </c>
      <c r="F445" s="12">
        <f>E445/100*$I$2*Main!$AB$2</f>
        <v>0</v>
      </c>
      <c r="G445" s="13">
        <f>F445*Main!$AB$3</f>
        <v>0</v>
      </c>
      <c r="H445" s="16"/>
    </row>
    <row r="446" spans="1:8">
      <c r="A446" s="69">
        <v>9255127</v>
      </c>
      <c r="B446" s="70" t="s">
        <v>575</v>
      </c>
      <c r="C446" s="11"/>
      <c r="D446" s="11">
        <v>10</v>
      </c>
      <c r="E446" s="12">
        <v>2457.71</v>
      </c>
      <c r="F446" s="12">
        <f>E446/100*$I$2*Main!$AB$2</f>
        <v>0</v>
      </c>
      <c r="G446" s="13">
        <f>F446*Main!$AB$3</f>
        <v>0</v>
      </c>
      <c r="H446" s="16"/>
    </row>
    <row r="447" spans="1:8">
      <c r="A447" s="69">
        <v>9255128</v>
      </c>
      <c r="B447" s="70" t="s">
        <v>576</v>
      </c>
      <c r="C447" s="11"/>
      <c r="D447" s="11">
        <v>10</v>
      </c>
      <c r="E447" s="12">
        <v>2502.98</v>
      </c>
      <c r="F447" s="12">
        <f>E447/100*$I$2*Main!$AB$2</f>
        <v>0</v>
      </c>
      <c r="G447" s="13">
        <f>F447*Main!$AB$3</f>
        <v>0</v>
      </c>
      <c r="H447" s="16"/>
    </row>
    <row r="448" spans="1:8">
      <c r="A448" s="69">
        <v>9255129</v>
      </c>
      <c r="B448" s="70" t="s">
        <v>577</v>
      </c>
      <c r="C448" s="11"/>
      <c r="D448" s="11">
        <v>10</v>
      </c>
      <c r="E448" s="12">
        <v>2502.98</v>
      </c>
      <c r="F448" s="12">
        <f>E448/100*$I$2*Main!$AB$2</f>
        <v>0</v>
      </c>
      <c r="G448" s="13">
        <f>F448*Main!$AB$3</f>
        <v>0</v>
      </c>
      <c r="H448" s="16"/>
    </row>
    <row r="449" spans="1:8">
      <c r="A449" s="69">
        <v>9255130</v>
      </c>
      <c r="B449" s="70" t="s">
        <v>578</v>
      </c>
      <c r="C449" s="11"/>
      <c r="D449" s="11">
        <v>10</v>
      </c>
      <c r="E449" s="12">
        <v>2548.1999999999998</v>
      </c>
      <c r="F449" s="12">
        <f>E449/100*$I$2*Main!$AB$2</f>
        <v>0</v>
      </c>
      <c r="G449" s="13">
        <f>F449*Main!$AB$3</f>
        <v>0</v>
      </c>
      <c r="H449" s="16"/>
    </row>
    <row r="450" spans="1:8">
      <c r="A450" s="69">
        <v>9255131</v>
      </c>
      <c r="B450" s="70" t="s">
        <v>579</v>
      </c>
      <c r="C450" s="11"/>
      <c r="D450" s="11">
        <v>10</v>
      </c>
      <c r="E450" s="12">
        <v>2548.1999999999998</v>
      </c>
      <c r="F450" s="12">
        <f>E450/100*$I$2*Main!$AB$2</f>
        <v>0</v>
      </c>
      <c r="G450" s="13">
        <f>F450*Main!$AB$3</f>
        <v>0</v>
      </c>
      <c r="H450" s="16"/>
    </row>
    <row r="451" spans="1:8">
      <c r="A451" s="69">
        <v>9255132</v>
      </c>
      <c r="B451" s="70" t="s">
        <v>580</v>
      </c>
      <c r="C451" s="11"/>
      <c r="D451" s="11">
        <v>10</v>
      </c>
      <c r="E451" s="12">
        <v>2593.44</v>
      </c>
      <c r="F451" s="12">
        <f>E451/100*$I$2*Main!$AB$2</f>
        <v>0</v>
      </c>
      <c r="G451" s="13">
        <f>F451*Main!$AB$3</f>
        <v>0</v>
      </c>
      <c r="H451" s="16"/>
    </row>
    <row r="452" spans="1:8">
      <c r="A452" s="69">
        <v>9255133</v>
      </c>
      <c r="B452" s="70" t="s">
        <v>581</v>
      </c>
      <c r="C452" s="11"/>
      <c r="D452" s="11">
        <v>10</v>
      </c>
      <c r="E452" s="12">
        <v>2593.44</v>
      </c>
      <c r="F452" s="12">
        <f>E452/100*$I$2*Main!$AB$2</f>
        <v>0</v>
      </c>
      <c r="G452" s="13">
        <f>F452*Main!$AB$3</f>
        <v>0</v>
      </c>
      <c r="H452" s="16"/>
    </row>
    <row r="453" spans="1:8">
      <c r="A453" s="69">
        <v>9255134</v>
      </c>
      <c r="B453" s="70" t="s">
        <v>582</v>
      </c>
      <c r="C453" s="11"/>
      <c r="D453" s="11">
        <v>10</v>
      </c>
      <c r="E453" s="12">
        <v>2638.67</v>
      </c>
      <c r="F453" s="12">
        <f>E453/100*$I$2*Main!$AB$2</f>
        <v>0</v>
      </c>
      <c r="G453" s="13">
        <f>F453*Main!$AB$3</f>
        <v>0</v>
      </c>
      <c r="H453" s="16"/>
    </row>
    <row r="454" spans="1:8">
      <c r="A454" s="69">
        <v>9255135</v>
      </c>
      <c r="B454" s="70" t="s">
        <v>583</v>
      </c>
      <c r="C454" s="11"/>
      <c r="D454" s="11">
        <v>10</v>
      </c>
      <c r="E454" s="12">
        <v>2638.67</v>
      </c>
      <c r="F454" s="12">
        <f>E454/100*$I$2*Main!$AB$2</f>
        <v>0</v>
      </c>
      <c r="G454" s="13">
        <f>F454*Main!$AB$3</f>
        <v>0</v>
      </c>
      <c r="H454" s="16"/>
    </row>
    <row r="455" spans="1:8">
      <c r="A455" s="69">
        <v>9255136</v>
      </c>
      <c r="B455" s="70" t="s">
        <v>584</v>
      </c>
      <c r="C455" s="11" t="s">
        <v>13</v>
      </c>
      <c r="D455" s="11">
        <v>10</v>
      </c>
      <c r="E455" s="12">
        <v>2683.88</v>
      </c>
      <c r="F455" s="12">
        <f>E455/100*$I$2*Main!$AB$2</f>
        <v>0</v>
      </c>
      <c r="G455" s="13">
        <f>F455*Main!$AB$3</f>
        <v>0</v>
      </c>
      <c r="H455" s="16"/>
    </row>
    <row r="456" spans="1:8">
      <c r="A456" s="69">
        <v>9255137</v>
      </c>
      <c r="B456" s="70" t="s">
        <v>585</v>
      </c>
      <c r="C456" s="11" t="s">
        <v>13</v>
      </c>
      <c r="D456" s="11">
        <v>10</v>
      </c>
      <c r="E456" s="12">
        <v>2683.88</v>
      </c>
      <c r="F456" s="12">
        <f>E456/100*$I$2*Main!$AB$2</f>
        <v>0</v>
      </c>
      <c r="G456" s="13">
        <f>F456*Main!$AB$3</f>
        <v>0</v>
      </c>
      <c r="H456" s="16"/>
    </row>
    <row r="457" spans="1:8">
      <c r="A457" s="69">
        <v>9255138</v>
      </c>
      <c r="B457" s="70" t="s">
        <v>586</v>
      </c>
      <c r="C457" s="11" t="s">
        <v>13</v>
      </c>
      <c r="D457" s="11">
        <v>10</v>
      </c>
      <c r="E457" s="12">
        <v>2752.17</v>
      </c>
      <c r="F457" s="12">
        <f>E457/100*$I$2*Main!$AB$2</f>
        <v>0</v>
      </c>
      <c r="G457" s="13">
        <f>F457*Main!$AB$3</f>
        <v>0</v>
      </c>
      <c r="H457" s="16"/>
    </row>
    <row r="458" spans="1:8">
      <c r="A458" s="69">
        <v>9255139</v>
      </c>
      <c r="B458" s="70" t="s">
        <v>587</v>
      </c>
      <c r="C458" s="11" t="s">
        <v>13</v>
      </c>
      <c r="D458" s="11">
        <v>10</v>
      </c>
      <c r="E458" s="12">
        <v>2752.17</v>
      </c>
      <c r="F458" s="12">
        <f>E458/100*$I$2*Main!$AB$2</f>
        <v>0</v>
      </c>
      <c r="G458" s="13">
        <f>F458*Main!$AB$3</f>
        <v>0</v>
      </c>
      <c r="H458" s="16"/>
    </row>
    <row r="459" spans="1:8">
      <c r="A459" s="69">
        <v>9255140</v>
      </c>
      <c r="B459" s="70" t="s">
        <v>588</v>
      </c>
      <c r="C459" s="11" t="s">
        <v>13</v>
      </c>
      <c r="D459" s="11">
        <v>10</v>
      </c>
      <c r="E459" s="12">
        <v>2844.9</v>
      </c>
      <c r="F459" s="12">
        <f>E459/100*$I$2*Main!$AB$2</f>
        <v>0</v>
      </c>
      <c r="G459" s="13">
        <f>F459*Main!$AB$3</f>
        <v>0</v>
      </c>
      <c r="H459" s="16"/>
    </row>
    <row r="460" spans="1:8">
      <c r="A460" s="69">
        <v>9255141</v>
      </c>
      <c r="B460" s="70" t="s">
        <v>589</v>
      </c>
      <c r="C460" s="11" t="s">
        <v>13</v>
      </c>
      <c r="D460" s="11">
        <v>10</v>
      </c>
      <c r="E460" s="12">
        <v>2844.9</v>
      </c>
      <c r="F460" s="12">
        <f>E460/100*$I$2*Main!$AB$2</f>
        <v>0</v>
      </c>
      <c r="G460" s="13">
        <f>F460*Main!$AB$3</f>
        <v>0</v>
      </c>
      <c r="H460" s="16"/>
    </row>
    <row r="461" spans="1:8">
      <c r="A461" s="69">
        <v>9255146</v>
      </c>
      <c r="B461" s="70" t="s">
        <v>590</v>
      </c>
      <c r="C461" s="11"/>
      <c r="D461" s="11">
        <v>10</v>
      </c>
      <c r="E461" s="12">
        <v>3940.38</v>
      </c>
      <c r="F461" s="12">
        <f>E461/100*$I$2*Main!$AB$2</f>
        <v>0</v>
      </c>
      <c r="G461" s="13">
        <f>F461*Main!$AB$3</f>
        <v>0</v>
      </c>
      <c r="H461" s="16"/>
    </row>
    <row r="462" spans="1:8">
      <c r="A462" s="69">
        <v>9255147</v>
      </c>
      <c r="B462" s="70" t="s">
        <v>591</v>
      </c>
      <c r="C462" s="11"/>
      <c r="D462" s="11">
        <v>10</v>
      </c>
      <c r="E462" s="12">
        <v>3940.38</v>
      </c>
      <c r="F462" s="12">
        <f>E462/100*$I$2*Main!$AB$2</f>
        <v>0</v>
      </c>
      <c r="G462" s="13">
        <f>F462*Main!$AB$3</f>
        <v>0</v>
      </c>
      <c r="H462" s="71"/>
    </row>
    <row r="463" spans="1:8">
      <c r="A463" s="69">
        <v>9255148</v>
      </c>
      <c r="B463" s="70" t="s">
        <v>592</v>
      </c>
      <c r="C463" s="11"/>
      <c r="D463" s="11">
        <v>10</v>
      </c>
      <c r="E463" s="12">
        <v>4011.59</v>
      </c>
      <c r="F463" s="12">
        <f>E463/100*$I$2*Main!$AB$2</f>
        <v>0</v>
      </c>
      <c r="G463" s="13">
        <f>F463*Main!$AB$3</f>
        <v>0</v>
      </c>
      <c r="H463" s="16"/>
    </row>
    <row r="464" spans="1:8">
      <c r="A464" s="69">
        <v>9255149</v>
      </c>
      <c r="B464" s="70" t="s">
        <v>593</v>
      </c>
      <c r="C464" s="11"/>
      <c r="D464" s="11">
        <v>10</v>
      </c>
      <c r="E464" s="12">
        <v>4011.59</v>
      </c>
      <c r="F464" s="12">
        <f>E464/100*$I$2*Main!$AB$2</f>
        <v>0</v>
      </c>
      <c r="G464" s="13">
        <f>F464*Main!$AB$3</f>
        <v>0</v>
      </c>
      <c r="H464" s="16"/>
    </row>
    <row r="465" spans="1:8">
      <c r="A465" s="69">
        <v>9255150</v>
      </c>
      <c r="B465" s="70" t="s">
        <v>594</v>
      </c>
      <c r="C465" s="11"/>
      <c r="D465" s="11">
        <v>10</v>
      </c>
      <c r="E465" s="12">
        <v>4082.78</v>
      </c>
      <c r="F465" s="12">
        <f>E465/100*$I$2*Main!$AB$2</f>
        <v>0</v>
      </c>
      <c r="G465" s="13">
        <f>F465*Main!$AB$3</f>
        <v>0</v>
      </c>
      <c r="H465" s="16"/>
    </row>
    <row r="466" spans="1:8">
      <c r="A466" s="69">
        <v>9255151</v>
      </c>
      <c r="B466" s="70" t="s">
        <v>595</v>
      </c>
      <c r="C466" s="11"/>
      <c r="D466" s="11">
        <v>10</v>
      </c>
      <c r="E466" s="12">
        <v>4082.78</v>
      </c>
      <c r="F466" s="12">
        <f>E466/100*$I$2*Main!$AB$2</f>
        <v>0</v>
      </c>
      <c r="G466" s="13">
        <f>F466*Main!$AB$3</f>
        <v>0</v>
      </c>
      <c r="H466" s="16"/>
    </row>
    <row r="467" spans="1:8">
      <c r="A467" s="69">
        <v>9255152</v>
      </c>
      <c r="B467" s="70" t="s">
        <v>596</v>
      </c>
      <c r="C467" s="11"/>
      <c r="D467" s="11">
        <v>10</v>
      </c>
      <c r="E467" s="12">
        <v>4154.01</v>
      </c>
      <c r="F467" s="12">
        <f>E467/100*$I$2*Main!$AB$2</f>
        <v>0</v>
      </c>
      <c r="G467" s="13">
        <f>F467*Main!$AB$3</f>
        <v>0</v>
      </c>
      <c r="H467" s="16"/>
    </row>
    <row r="468" spans="1:8">
      <c r="A468" s="69">
        <v>9255153</v>
      </c>
      <c r="B468" s="70" t="s">
        <v>597</v>
      </c>
      <c r="C468" s="11"/>
      <c r="D468" s="11">
        <v>10</v>
      </c>
      <c r="E468" s="12">
        <v>4154.01</v>
      </c>
      <c r="F468" s="12">
        <f>E468/100*$I$2*Main!$AB$2</f>
        <v>0</v>
      </c>
      <c r="G468" s="13">
        <f>F468*Main!$AB$3</f>
        <v>0</v>
      </c>
      <c r="H468" s="16"/>
    </row>
    <row r="469" spans="1:8">
      <c r="A469" s="69">
        <v>9255154</v>
      </c>
      <c r="B469" s="70" t="s">
        <v>598</v>
      </c>
      <c r="C469" s="11" t="s">
        <v>13</v>
      </c>
      <c r="D469" s="11">
        <v>10</v>
      </c>
      <c r="E469" s="12">
        <v>4225.22</v>
      </c>
      <c r="F469" s="12">
        <f>E469/100*$I$2*Main!$AB$2</f>
        <v>0</v>
      </c>
      <c r="G469" s="13">
        <f>F469*Main!$AB$3</f>
        <v>0</v>
      </c>
      <c r="H469" s="16"/>
    </row>
    <row r="470" spans="1:8">
      <c r="A470" s="69">
        <v>9255155</v>
      </c>
      <c r="B470" s="70" t="s">
        <v>599</v>
      </c>
      <c r="C470" s="11" t="s">
        <v>13</v>
      </c>
      <c r="D470" s="11">
        <v>10</v>
      </c>
      <c r="E470" s="12">
        <v>4225.22</v>
      </c>
      <c r="F470" s="12">
        <f>E470/100*$I$2*Main!$AB$2</f>
        <v>0</v>
      </c>
      <c r="G470" s="13">
        <f>F470*Main!$AB$3</f>
        <v>0</v>
      </c>
      <c r="H470" s="16"/>
    </row>
    <row r="471" spans="1:8">
      <c r="A471" s="69">
        <v>9255156</v>
      </c>
      <c r="B471" s="70" t="s">
        <v>600</v>
      </c>
      <c r="C471" s="11" t="s">
        <v>13</v>
      </c>
      <c r="D471" s="11">
        <v>10</v>
      </c>
      <c r="E471" s="12">
        <v>4332.6400000000003</v>
      </c>
      <c r="F471" s="12">
        <f>E471/100*$I$2*Main!$AB$2</f>
        <v>0</v>
      </c>
      <c r="G471" s="13">
        <f>F471*Main!$AB$3</f>
        <v>0</v>
      </c>
      <c r="H471" s="16"/>
    </row>
    <row r="472" spans="1:8">
      <c r="A472" s="69">
        <v>9255157</v>
      </c>
      <c r="B472" s="70" t="s">
        <v>601</v>
      </c>
      <c r="C472" s="11" t="s">
        <v>13</v>
      </c>
      <c r="D472" s="11">
        <v>10</v>
      </c>
      <c r="E472" s="12">
        <v>4332.6400000000003</v>
      </c>
      <c r="F472" s="12">
        <f>E472/100*$I$2*Main!$AB$2</f>
        <v>0</v>
      </c>
      <c r="G472" s="13">
        <f>F472*Main!$AB$3</f>
        <v>0</v>
      </c>
      <c r="H472" s="16"/>
    </row>
    <row r="473" spans="1:8">
      <c r="A473" s="69">
        <v>9255158</v>
      </c>
      <c r="B473" s="70" t="s">
        <v>602</v>
      </c>
      <c r="C473" s="11" t="s">
        <v>13</v>
      </c>
      <c r="D473" s="11">
        <v>10</v>
      </c>
      <c r="E473" s="12">
        <v>4478.6900000000005</v>
      </c>
      <c r="F473" s="12">
        <f>E473/100*$I$2*Main!$AB$2</f>
        <v>0</v>
      </c>
      <c r="G473" s="13">
        <f>F473*Main!$AB$3</f>
        <v>0</v>
      </c>
      <c r="H473" s="16"/>
    </row>
    <row r="474" spans="1:8">
      <c r="A474" s="69">
        <v>9255159</v>
      </c>
      <c r="B474" s="70" t="s">
        <v>603</v>
      </c>
      <c r="C474" s="11" t="s">
        <v>13</v>
      </c>
      <c r="D474" s="11">
        <v>10</v>
      </c>
      <c r="E474" s="12">
        <v>4478.6900000000005</v>
      </c>
      <c r="F474" s="12">
        <f>E474/100*$I$2*Main!$AB$2</f>
        <v>0</v>
      </c>
      <c r="G474" s="13">
        <f>F474*Main!$AB$3</f>
        <v>0</v>
      </c>
      <c r="H474" s="71"/>
    </row>
    <row r="475" spans="1:8">
      <c r="A475" s="69">
        <v>9257145</v>
      </c>
      <c r="B475" s="70" t="s">
        <v>604</v>
      </c>
      <c r="C475" s="11"/>
      <c r="D475" s="11">
        <v>10</v>
      </c>
      <c r="E475" s="12">
        <v>2686.9100000000003</v>
      </c>
      <c r="F475" s="12">
        <f>E475/100*$I$2*Main!$AB$2</f>
        <v>0</v>
      </c>
      <c r="G475" s="13">
        <f>F475*Main!$AB$3</f>
        <v>0</v>
      </c>
      <c r="H475" s="16"/>
    </row>
    <row r="476" spans="1:8">
      <c r="A476" s="69">
        <v>9257146</v>
      </c>
      <c r="B476" s="70" t="s">
        <v>605</v>
      </c>
      <c r="C476" s="11"/>
      <c r="D476" s="11">
        <v>10</v>
      </c>
      <c r="E476" s="12">
        <v>2686.9100000000003</v>
      </c>
      <c r="F476" s="12">
        <f>E476/100*$I$2*Main!$AB$2</f>
        <v>0</v>
      </c>
      <c r="G476" s="13">
        <f>F476*Main!$AB$3</f>
        <v>0</v>
      </c>
      <c r="H476" s="16"/>
    </row>
    <row r="477" spans="1:8">
      <c r="A477" s="69">
        <v>9257147</v>
      </c>
      <c r="B477" s="70" t="s">
        <v>606</v>
      </c>
      <c r="C477" s="11"/>
      <c r="D477" s="11">
        <v>10</v>
      </c>
      <c r="E477" s="12">
        <v>2735.48</v>
      </c>
      <c r="F477" s="12">
        <f>E477/100*$I$2*Main!$AB$2</f>
        <v>0</v>
      </c>
      <c r="G477" s="13">
        <f>F477*Main!$AB$3</f>
        <v>0</v>
      </c>
      <c r="H477" s="16"/>
    </row>
    <row r="478" spans="1:8">
      <c r="A478" s="69">
        <v>9257148</v>
      </c>
      <c r="B478" s="70" t="s">
        <v>607</v>
      </c>
      <c r="C478" s="11"/>
      <c r="D478" s="11">
        <v>10</v>
      </c>
      <c r="E478" s="12">
        <v>2735.48</v>
      </c>
      <c r="F478" s="12">
        <f>E478/100*$I$2*Main!$AB$2</f>
        <v>0</v>
      </c>
      <c r="G478" s="13">
        <f>F478*Main!$AB$3</f>
        <v>0</v>
      </c>
      <c r="H478" s="16"/>
    </row>
    <row r="479" spans="1:8">
      <c r="A479" s="69">
        <v>9257149</v>
      </c>
      <c r="B479" s="70" t="s">
        <v>608</v>
      </c>
      <c r="C479" s="11"/>
      <c r="D479" s="11">
        <v>10</v>
      </c>
      <c r="E479" s="12">
        <v>2784.0400000000004</v>
      </c>
      <c r="F479" s="12">
        <f>E479/100*$I$2*Main!$AB$2</f>
        <v>0</v>
      </c>
      <c r="G479" s="13">
        <f>F479*Main!$AB$3</f>
        <v>0</v>
      </c>
      <c r="H479" s="16"/>
    </row>
    <row r="480" spans="1:8">
      <c r="A480" s="69">
        <v>9257150</v>
      </c>
      <c r="B480" s="70" t="s">
        <v>609</v>
      </c>
      <c r="C480" s="11"/>
      <c r="D480" s="11">
        <v>10</v>
      </c>
      <c r="E480" s="12">
        <v>2784.0400000000004</v>
      </c>
      <c r="F480" s="12">
        <f>E480/100*$I$2*Main!$AB$2</f>
        <v>0</v>
      </c>
      <c r="G480" s="13">
        <f>F480*Main!$AB$3</f>
        <v>0</v>
      </c>
      <c r="H480" s="16"/>
    </row>
    <row r="481" spans="1:8">
      <c r="A481" s="69">
        <v>9257151</v>
      </c>
      <c r="B481" s="70" t="s">
        <v>610</v>
      </c>
      <c r="C481" s="11"/>
      <c r="D481" s="11">
        <v>10</v>
      </c>
      <c r="E481" s="12">
        <v>2832.5800000000004</v>
      </c>
      <c r="F481" s="12">
        <f>E481/100*$I$2*Main!$AB$2</f>
        <v>0</v>
      </c>
      <c r="G481" s="13">
        <f>F481*Main!$AB$3</f>
        <v>0</v>
      </c>
      <c r="H481" s="16"/>
    </row>
    <row r="482" spans="1:8">
      <c r="A482" s="69">
        <v>9257152</v>
      </c>
      <c r="B482" s="70" t="s">
        <v>611</v>
      </c>
      <c r="C482" s="11"/>
      <c r="D482" s="11">
        <v>10</v>
      </c>
      <c r="E482" s="12">
        <v>2832.5800000000004</v>
      </c>
      <c r="F482" s="12">
        <f>E482/100*$I$2*Main!$AB$2</f>
        <v>0</v>
      </c>
      <c r="G482" s="13">
        <f>F482*Main!$AB$3</f>
        <v>0</v>
      </c>
      <c r="H482" s="16"/>
    </row>
    <row r="483" spans="1:8">
      <c r="A483" s="69">
        <v>9257153</v>
      </c>
      <c r="B483" s="70" t="s">
        <v>612</v>
      </c>
      <c r="C483" s="11" t="s">
        <v>13</v>
      </c>
      <c r="D483" s="11">
        <v>10</v>
      </c>
      <c r="E483" s="12">
        <v>2881.1200000000003</v>
      </c>
      <c r="F483" s="12">
        <f>E483/100*$I$2*Main!$AB$2</f>
        <v>0</v>
      </c>
      <c r="G483" s="13">
        <f>F483*Main!$AB$3</f>
        <v>0</v>
      </c>
      <c r="H483" s="16"/>
    </row>
    <row r="484" spans="1:8">
      <c r="A484" s="69">
        <v>9257154</v>
      </c>
      <c r="B484" s="70" t="s">
        <v>613</v>
      </c>
      <c r="C484" s="11" t="s">
        <v>13</v>
      </c>
      <c r="D484" s="11">
        <v>10</v>
      </c>
      <c r="E484" s="12">
        <v>2881.1200000000003</v>
      </c>
      <c r="F484" s="12">
        <f>E484/100*$I$2*Main!$AB$2</f>
        <v>0</v>
      </c>
      <c r="G484" s="13">
        <f>F484*Main!$AB$3</f>
        <v>0</v>
      </c>
      <c r="H484" s="16"/>
    </row>
    <row r="485" spans="1:8">
      <c r="A485" s="69">
        <v>9257155</v>
      </c>
      <c r="B485" s="70" t="s">
        <v>614</v>
      </c>
      <c r="C485" s="11" t="s">
        <v>13</v>
      </c>
      <c r="D485" s="11">
        <v>10</v>
      </c>
      <c r="E485" s="12">
        <v>2954.42</v>
      </c>
      <c r="F485" s="12">
        <f>E485/100*$I$2*Main!$AB$2</f>
        <v>0</v>
      </c>
      <c r="G485" s="13">
        <f>F485*Main!$AB$3</f>
        <v>0</v>
      </c>
      <c r="H485" s="71"/>
    </row>
    <row r="486" spans="1:8">
      <c r="A486" s="69">
        <v>9257156</v>
      </c>
      <c r="B486" s="70" t="s">
        <v>615</v>
      </c>
      <c r="C486" s="11" t="s">
        <v>13</v>
      </c>
      <c r="D486" s="11">
        <v>10</v>
      </c>
      <c r="E486" s="12">
        <v>2954.42</v>
      </c>
      <c r="F486" s="12">
        <f>E486/100*$I$2*Main!$AB$2</f>
        <v>0</v>
      </c>
      <c r="G486" s="13">
        <f>F486*Main!$AB$3</f>
        <v>0</v>
      </c>
      <c r="H486" s="71"/>
    </row>
    <row r="487" spans="1:8">
      <c r="A487" s="69">
        <v>9257157</v>
      </c>
      <c r="B487" s="70" t="s">
        <v>616</v>
      </c>
      <c r="C487" s="11" t="s">
        <v>13</v>
      </c>
      <c r="D487" s="11">
        <v>10</v>
      </c>
      <c r="E487" s="12">
        <v>3053.98</v>
      </c>
      <c r="F487" s="12">
        <f>E487/100*$I$2*Main!$AB$2</f>
        <v>0</v>
      </c>
      <c r="G487" s="13">
        <f>F487*Main!$AB$3</f>
        <v>0</v>
      </c>
      <c r="H487" s="71"/>
    </row>
    <row r="488" spans="1:8">
      <c r="A488" s="69">
        <v>9257158</v>
      </c>
      <c r="B488" s="70" t="s">
        <v>617</v>
      </c>
      <c r="C488" s="11" t="s">
        <v>13</v>
      </c>
      <c r="D488" s="11">
        <v>10</v>
      </c>
      <c r="E488" s="12">
        <v>3053.98</v>
      </c>
      <c r="F488" s="12">
        <f>E488/100*$I$2*Main!$AB$2</f>
        <v>0</v>
      </c>
      <c r="G488" s="13">
        <f>F488*Main!$AB$3</f>
        <v>0</v>
      </c>
      <c r="H488" s="16"/>
    </row>
    <row r="489" spans="1:8">
      <c r="A489" s="69">
        <v>9255413</v>
      </c>
      <c r="B489" s="70" t="s">
        <v>618</v>
      </c>
      <c r="C489" s="11"/>
      <c r="D489" s="11">
        <v>10</v>
      </c>
      <c r="E489" s="12">
        <v>634.34</v>
      </c>
      <c r="F489" s="12">
        <f>E489/100*$I$2*Main!$AB$2</f>
        <v>0</v>
      </c>
      <c r="G489" s="13">
        <f>F489*Main!$AB$3</f>
        <v>0</v>
      </c>
      <c r="H489" s="16"/>
    </row>
    <row r="490" spans="1:8">
      <c r="A490" s="69">
        <v>9270623</v>
      </c>
      <c r="B490" s="70" t="s">
        <v>619</v>
      </c>
      <c r="C490" s="11" t="s">
        <v>13</v>
      </c>
      <c r="D490" s="11">
        <v>10</v>
      </c>
      <c r="E490" s="12">
        <v>634.34</v>
      </c>
      <c r="F490" s="12">
        <f>E490/100*$I$2*Main!$AB$2</f>
        <v>0</v>
      </c>
      <c r="G490" s="13">
        <f>F490*Main!$AB$3</f>
        <v>0</v>
      </c>
      <c r="H490" s="16"/>
    </row>
    <row r="491" spans="1:8">
      <c r="A491" s="69">
        <v>9255415</v>
      </c>
      <c r="B491" s="70" t="s">
        <v>620</v>
      </c>
      <c r="C491" s="11" t="s">
        <v>13</v>
      </c>
      <c r="D491" s="11">
        <v>20</v>
      </c>
      <c r="E491" s="12">
        <v>467.96999999999997</v>
      </c>
      <c r="F491" s="12">
        <f>E491/100*$I$2*Main!$AB$2</f>
        <v>0</v>
      </c>
      <c r="G491" s="13">
        <f>F491*Main!$AB$3</f>
        <v>0</v>
      </c>
      <c r="H491" s="16"/>
    </row>
    <row r="492" spans="1:8">
      <c r="A492" s="69">
        <v>9255417</v>
      </c>
      <c r="B492" s="70" t="s">
        <v>621</v>
      </c>
      <c r="C492" s="11" t="s">
        <v>13</v>
      </c>
      <c r="D492" s="11">
        <v>20</v>
      </c>
      <c r="E492" s="12">
        <v>523.41999999999996</v>
      </c>
      <c r="F492" s="12">
        <f>E492/100*$I$2*Main!$AB$2</f>
        <v>0</v>
      </c>
      <c r="G492" s="13">
        <f>F492*Main!$AB$3</f>
        <v>0</v>
      </c>
      <c r="H492" s="16"/>
    </row>
    <row r="493" spans="1:8">
      <c r="A493" s="69">
        <v>9255418</v>
      </c>
      <c r="B493" s="70" t="s">
        <v>622</v>
      </c>
      <c r="C493" s="11" t="s">
        <v>13</v>
      </c>
      <c r="D493" s="11">
        <v>20</v>
      </c>
      <c r="E493" s="12">
        <v>551.15</v>
      </c>
      <c r="F493" s="12">
        <f>E493/100*$I$2*Main!$AB$2</f>
        <v>0</v>
      </c>
      <c r="G493" s="13">
        <f>F493*Main!$AB$3</f>
        <v>0</v>
      </c>
      <c r="H493" s="16"/>
    </row>
    <row r="494" spans="1:8">
      <c r="A494" s="69">
        <v>9255419</v>
      </c>
      <c r="B494" s="70" t="s">
        <v>623</v>
      </c>
      <c r="C494" s="11" t="s">
        <v>13</v>
      </c>
      <c r="D494" s="11">
        <v>20</v>
      </c>
      <c r="E494" s="12">
        <v>578.88</v>
      </c>
      <c r="F494" s="12">
        <f>E494/100*$I$2*Main!$AB$2</f>
        <v>0</v>
      </c>
      <c r="G494" s="13">
        <f>F494*Main!$AB$3</f>
        <v>0</v>
      </c>
      <c r="H494" s="16"/>
    </row>
    <row r="495" spans="1:8">
      <c r="A495" s="69">
        <v>9255421</v>
      </c>
      <c r="B495" s="70" t="s">
        <v>624</v>
      </c>
      <c r="C495" s="11" t="s">
        <v>13</v>
      </c>
      <c r="D495" s="11">
        <v>20</v>
      </c>
      <c r="E495" s="12">
        <v>634.34</v>
      </c>
      <c r="F495" s="12">
        <f>E495/100*$I$2*Main!$AB$2</f>
        <v>0</v>
      </c>
      <c r="G495" s="13">
        <f>F495*Main!$AB$3</f>
        <v>0</v>
      </c>
      <c r="H495" s="16"/>
    </row>
    <row r="496" spans="1:8">
      <c r="A496" s="69">
        <v>9255423</v>
      </c>
      <c r="B496" s="70" t="s">
        <v>625</v>
      </c>
      <c r="C496" s="11" t="s">
        <v>13</v>
      </c>
      <c r="D496" s="11">
        <v>20</v>
      </c>
      <c r="E496" s="12">
        <v>1103.02</v>
      </c>
      <c r="F496" s="12">
        <f>E496/100*$I$2*Main!$AB$2</f>
        <v>0</v>
      </c>
      <c r="G496" s="13">
        <f>F496*Main!$AB$3</f>
        <v>0</v>
      </c>
      <c r="H496" s="16"/>
    </row>
    <row r="497" spans="1:8">
      <c r="A497" s="69">
        <v>9255424</v>
      </c>
      <c r="B497" s="70" t="s">
        <v>626</v>
      </c>
      <c r="C497" s="11" t="s">
        <v>13</v>
      </c>
      <c r="D497" s="11">
        <v>20</v>
      </c>
      <c r="E497" s="12">
        <v>1158.46</v>
      </c>
      <c r="F497" s="12">
        <f>E497/100*$I$2*Main!$AB$2</f>
        <v>0</v>
      </c>
      <c r="G497" s="13">
        <f>F497*Main!$AB$3</f>
        <v>0</v>
      </c>
      <c r="H497" s="16"/>
    </row>
    <row r="498" spans="1:8">
      <c r="A498" s="69">
        <v>9255425</v>
      </c>
      <c r="B498" s="70" t="s">
        <v>627</v>
      </c>
      <c r="C498" s="11" t="s">
        <v>13</v>
      </c>
      <c r="D498" s="11">
        <v>20</v>
      </c>
      <c r="E498" s="12">
        <v>1213.96</v>
      </c>
      <c r="F498" s="12">
        <f>E498/100*$I$2*Main!$AB$2</f>
        <v>0</v>
      </c>
      <c r="G498" s="13">
        <f>F498*Main!$AB$3</f>
        <v>0</v>
      </c>
      <c r="H498" s="16"/>
    </row>
    <row r="499" spans="1:8">
      <c r="A499" s="69">
        <v>9255426</v>
      </c>
      <c r="B499" s="70" t="s">
        <v>628</v>
      </c>
      <c r="C499" s="11" t="s">
        <v>13</v>
      </c>
      <c r="D499" s="11">
        <v>20</v>
      </c>
      <c r="E499" s="12">
        <v>1324.8799999999999</v>
      </c>
      <c r="F499" s="12">
        <f>E499/100*$I$2*Main!$AB$2</f>
        <v>0</v>
      </c>
      <c r="G499" s="13">
        <f>F499*Main!$AB$3</f>
        <v>0</v>
      </c>
      <c r="H499" s="16"/>
    </row>
    <row r="500" spans="1:8">
      <c r="A500" s="69">
        <v>9270625</v>
      </c>
      <c r="B500" s="70" t="s">
        <v>629</v>
      </c>
      <c r="C500" s="11" t="s">
        <v>13</v>
      </c>
      <c r="D500" s="11">
        <v>20</v>
      </c>
      <c r="E500" s="12">
        <v>467.96999999999997</v>
      </c>
      <c r="F500" s="12">
        <f>E500/100*$I$2*Main!$AB$2</f>
        <v>0</v>
      </c>
      <c r="G500" s="13">
        <f>F500*Main!$AB$3</f>
        <v>0</v>
      </c>
      <c r="H500" s="16"/>
    </row>
    <row r="501" spans="1:8">
      <c r="A501" s="69">
        <v>9270627</v>
      </c>
      <c r="B501" s="70" t="s">
        <v>630</v>
      </c>
      <c r="C501" s="11" t="s">
        <v>13</v>
      </c>
      <c r="D501" s="11">
        <v>20</v>
      </c>
      <c r="E501" s="12">
        <v>523.41999999999996</v>
      </c>
      <c r="F501" s="12">
        <f>E501/100*$I$2*Main!$AB$2</f>
        <v>0</v>
      </c>
      <c r="G501" s="13">
        <f>F501*Main!$AB$3</f>
        <v>0</v>
      </c>
      <c r="H501" s="16"/>
    </row>
    <row r="502" spans="1:8">
      <c r="A502" s="69">
        <v>9270628</v>
      </c>
      <c r="B502" s="70" t="s">
        <v>631</v>
      </c>
      <c r="C502" s="11" t="s">
        <v>13</v>
      </c>
      <c r="D502" s="11">
        <v>20</v>
      </c>
      <c r="E502" s="12">
        <v>551.15</v>
      </c>
      <c r="F502" s="12">
        <f>E502/100*$I$2*Main!$AB$2</f>
        <v>0</v>
      </c>
      <c r="G502" s="13">
        <f>F502*Main!$AB$3</f>
        <v>0</v>
      </c>
      <c r="H502" s="16"/>
    </row>
    <row r="503" spans="1:8">
      <c r="A503" s="69">
        <v>9270629</v>
      </c>
      <c r="B503" s="70" t="s">
        <v>632</v>
      </c>
      <c r="C503" s="11" t="s">
        <v>13</v>
      </c>
      <c r="D503" s="11">
        <v>20</v>
      </c>
      <c r="E503" s="12">
        <v>578.88</v>
      </c>
      <c r="F503" s="12">
        <f>E503/100*$I$2*Main!$AB$2</f>
        <v>0</v>
      </c>
      <c r="G503" s="13">
        <f>F503*Main!$AB$3</f>
        <v>0</v>
      </c>
      <c r="H503" s="16"/>
    </row>
    <row r="504" spans="1:8">
      <c r="A504" s="69">
        <v>9270631</v>
      </c>
      <c r="B504" s="70" t="s">
        <v>633</v>
      </c>
      <c r="C504" s="11" t="s">
        <v>13</v>
      </c>
      <c r="D504" s="11">
        <v>20</v>
      </c>
      <c r="E504" s="12">
        <v>634.34</v>
      </c>
      <c r="F504" s="12">
        <f>E504/100*$I$2*Main!$AB$2</f>
        <v>0</v>
      </c>
      <c r="G504" s="13">
        <f>F504*Main!$AB$3</f>
        <v>0</v>
      </c>
      <c r="H504" s="16"/>
    </row>
    <row r="505" spans="1:8">
      <c r="A505" s="69">
        <v>9270633</v>
      </c>
      <c r="B505" s="70" t="s">
        <v>634</v>
      </c>
      <c r="C505" s="11" t="s">
        <v>13</v>
      </c>
      <c r="D505" s="11">
        <v>20</v>
      </c>
      <c r="E505" s="12">
        <v>1103.02</v>
      </c>
      <c r="F505" s="12">
        <f>E505/100*$I$2*Main!$AB$2</f>
        <v>0</v>
      </c>
      <c r="G505" s="13">
        <f>F505*Main!$AB$3</f>
        <v>0</v>
      </c>
      <c r="H505" s="16"/>
    </row>
    <row r="506" spans="1:8">
      <c r="A506" s="69">
        <v>9270634</v>
      </c>
      <c r="B506" s="70" t="s">
        <v>635</v>
      </c>
      <c r="C506" s="11" t="s">
        <v>13</v>
      </c>
      <c r="D506" s="11">
        <v>20</v>
      </c>
      <c r="E506" s="12">
        <v>1158.46</v>
      </c>
      <c r="F506" s="12">
        <f>E506/100*$I$2*Main!$AB$2</f>
        <v>0</v>
      </c>
      <c r="G506" s="13">
        <f>F506*Main!$AB$3</f>
        <v>0</v>
      </c>
      <c r="H506" s="16"/>
    </row>
    <row r="507" spans="1:8">
      <c r="A507" s="69">
        <v>9270635</v>
      </c>
      <c r="B507" s="70" t="s">
        <v>636</v>
      </c>
      <c r="C507" s="11" t="s">
        <v>13</v>
      </c>
      <c r="D507" s="11">
        <v>20</v>
      </c>
      <c r="E507" s="12">
        <v>1213.96</v>
      </c>
      <c r="F507" s="12">
        <f>E507/100*$I$2*Main!$AB$2</f>
        <v>0</v>
      </c>
      <c r="G507" s="13">
        <f>F507*Main!$AB$3</f>
        <v>0</v>
      </c>
      <c r="H507" s="16"/>
    </row>
    <row r="508" spans="1:8">
      <c r="A508" s="69">
        <v>9270636</v>
      </c>
      <c r="B508" s="70" t="s">
        <v>637</v>
      </c>
      <c r="C508" s="11" t="s">
        <v>13</v>
      </c>
      <c r="D508" s="11">
        <v>20</v>
      </c>
      <c r="E508" s="12">
        <v>1324.8799999999999</v>
      </c>
      <c r="F508" s="12">
        <f>E508/100*$I$2*Main!$AB$2</f>
        <v>0</v>
      </c>
      <c r="G508" s="13">
        <f>F508*Main!$AB$3</f>
        <v>0</v>
      </c>
      <c r="H508" s="16"/>
    </row>
    <row r="509" spans="1:8">
      <c r="A509" s="69">
        <v>9255428</v>
      </c>
      <c r="B509" s="70" t="s">
        <v>638</v>
      </c>
      <c r="C509" s="11" t="s">
        <v>13</v>
      </c>
      <c r="D509" s="11">
        <v>20</v>
      </c>
      <c r="E509" s="12">
        <v>594.33000000000004</v>
      </c>
      <c r="F509" s="12">
        <f>E509/100*$I$2*Main!$AB$2</f>
        <v>0</v>
      </c>
      <c r="G509" s="13">
        <f>F509*Main!$AB$3</f>
        <v>0</v>
      </c>
      <c r="H509" s="16"/>
    </row>
    <row r="510" spans="1:8">
      <c r="A510" s="69">
        <v>9255430</v>
      </c>
      <c r="B510" s="70" t="s">
        <v>639</v>
      </c>
      <c r="C510" s="11" t="s">
        <v>13</v>
      </c>
      <c r="D510" s="11">
        <v>20</v>
      </c>
      <c r="E510" s="12">
        <v>664.74</v>
      </c>
      <c r="F510" s="12">
        <f>E510/100*$I$2*Main!$AB$2</f>
        <v>0</v>
      </c>
      <c r="G510" s="13">
        <f>F510*Main!$AB$3</f>
        <v>0</v>
      </c>
      <c r="H510" s="16"/>
    </row>
    <row r="511" spans="1:8">
      <c r="A511" s="69">
        <v>9255431</v>
      </c>
      <c r="B511" s="70" t="s">
        <v>640</v>
      </c>
      <c r="C511" s="11" t="s">
        <v>13</v>
      </c>
      <c r="D511" s="11">
        <v>20</v>
      </c>
      <c r="E511" s="12">
        <v>699.96</v>
      </c>
      <c r="F511" s="12">
        <f>E511/100*$I$2*Main!$AB$2</f>
        <v>0</v>
      </c>
      <c r="G511" s="13">
        <f>F511*Main!$AB$3</f>
        <v>0</v>
      </c>
      <c r="H511" s="16"/>
    </row>
    <row r="512" spans="1:8">
      <c r="A512" s="69">
        <v>9255432</v>
      </c>
      <c r="B512" s="70" t="s">
        <v>641</v>
      </c>
      <c r="C512" s="11" t="s">
        <v>13</v>
      </c>
      <c r="D512" s="11">
        <v>20</v>
      </c>
      <c r="E512" s="12">
        <v>735.17</v>
      </c>
      <c r="F512" s="12">
        <f>E512/100*$I$2*Main!$AB$2</f>
        <v>0</v>
      </c>
      <c r="G512" s="13">
        <f>F512*Main!$AB$3</f>
        <v>0</v>
      </c>
      <c r="H512" s="16"/>
    </row>
    <row r="513" spans="1:8">
      <c r="A513" s="69">
        <v>9255434</v>
      </c>
      <c r="B513" s="70" t="s">
        <v>642</v>
      </c>
      <c r="C513" s="11" t="s">
        <v>13</v>
      </c>
      <c r="D513" s="11">
        <v>20</v>
      </c>
      <c r="E513" s="12">
        <v>805.62</v>
      </c>
      <c r="F513" s="12">
        <f>E513/100*$I$2*Main!$AB$2</f>
        <v>0</v>
      </c>
      <c r="G513" s="13">
        <f>F513*Main!$AB$3</f>
        <v>0</v>
      </c>
      <c r="H513" s="71"/>
    </row>
    <row r="514" spans="1:8">
      <c r="A514" s="69">
        <v>9255436</v>
      </c>
      <c r="B514" s="70" t="s">
        <v>643</v>
      </c>
      <c r="C514" s="11" t="s">
        <v>13</v>
      </c>
      <c r="D514" s="11">
        <v>20</v>
      </c>
      <c r="E514" s="12">
        <v>1400.82</v>
      </c>
      <c r="F514" s="12">
        <f>E514/100*$I$2*Main!$AB$2</f>
        <v>0</v>
      </c>
      <c r="G514" s="13">
        <f>F514*Main!$AB$3</f>
        <v>0</v>
      </c>
      <c r="H514" s="71"/>
    </row>
    <row r="515" spans="1:8">
      <c r="A515" s="69">
        <v>9255437</v>
      </c>
      <c r="B515" s="70" t="s">
        <v>644</v>
      </c>
      <c r="C515" s="11" t="s">
        <v>13</v>
      </c>
      <c r="D515" s="11">
        <v>20</v>
      </c>
      <c r="E515" s="12">
        <v>1471.28</v>
      </c>
      <c r="F515" s="12">
        <f>E515/100*$I$2*Main!$AB$2</f>
        <v>0</v>
      </c>
      <c r="G515" s="13">
        <f>F515*Main!$AB$3</f>
        <v>0</v>
      </c>
      <c r="H515" s="16"/>
    </row>
    <row r="516" spans="1:8">
      <c r="A516" s="69">
        <v>9255438</v>
      </c>
      <c r="B516" s="70" t="s">
        <v>645</v>
      </c>
      <c r="C516" s="11" t="s">
        <v>13</v>
      </c>
      <c r="D516" s="11">
        <v>20</v>
      </c>
      <c r="E516" s="12">
        <v>1541.7</v>
      </c>
      <c r="F516" s="12">
        <f>E516/100*$I$2*Main!$AB$2</f>
        <v>0</v>
      </c>
      <c r="G516" s="13">
        <f>F516*Main!$AB$3</f>
        <v>0</v>
      </c>
      <c r="H516" s="16"/>
    </row>
    <row r="517" spans="1:8">
      <c r="A517" s="69">
        <v>9255439</v>
      </c>
      <c r="B517" s="70" t="s">
        <v>646</v>
      </c>
      <c r="C517" s="11" t="s">
        <v>13</v>
      </c>
      <c r="D517" s="11">
        <v>20</v>
      </c>
      <c r="E517" s="12">
        <v>1682.6</v>
      </c>
      <c r="F517" s="12">
        <f>E517/100*$I$2*Main!$AB$2</f>
        <v>0</v>
      </c>
      <c r="G517" s="13">
        <f>F517*Main!$AB$3</f>
        <v>0</v>
      </c>
      <c r="H517" s="16"/>
    </row>
    <row r="518" spans="1:8">
      <c r="A518" s="69">
        <v>9270638</v>
      </c>
      <c r="B518" s="70" t="s">
        <v>647</v>
      </c>
      <c r="C518" s="11" t="s">
        <v>13</v>
      </c>
      <c r="D518" s="11">
        <v>20</v>
      </c>
      <c r="E518" s="12">
        <v>594.33000000000004</v>
      </c>
      <c r="F518" s="12">
        <f>E518/100*$I$2*Main!$AB$2</f>
        <v>0</v>
      </c>
      <c r="G518" s="13">
        <f>F518*Main!$AB$3</f>
        <v>0</v>
      </c>
      <c r="H518" s="16"/>
    </row>
    <row r="519" spans="1:8">
      <c r="A519" s="69">
        <v>9270640</v>
      </c>
      <c r="B519" s="70" t="s">
        <v>648</v>
      </c>
      <c r="C519" s="11" t="s">
        <v>13</v>
      </c>
      <c r="D519" s="11">
        <v>20</v>
      </c>
      <c r="E519" s="12">
        <v>664.74</v>
      </c>
      <c r="F519" s="12">
        <f>E519/100*$I$2*Main!$AB$2</f>
        <v>0</v>
      </c>
      <c r="G519" s="13">
        <f>F519*Main!$AB$3</f>
        <v>0</v>
      </c>
      <c r="H519" s="71"/>
    </row>
    <row r="520" spans="1:8">
      <c r="A520" s="69">
        <v>9270641</v>
      </c>
      <c r="B520" s="70" t="s">
        <v>649</v>
      </c>
      <c r="C520" s="11" t="s">
        <v>13</v>
      </c>
      <c r="D520" s="11">
        <v>20</v>
      </c>
      <c r="E520" s="12">
        <v>699.96</v>
      </c>
      <c r="F520" s="12">
        <f>E520/100*$I$2*Main!$AB$2</f>
        <v>0</v>
      </c>
      <c r="G520" s="13">
        <f>F520*Main!$AB$3</f>
        <v>0</v>
      </c>
      <c r="H520" s="16"/>
    </row>
    <row r="521" spans="1:8">
      <c r="A521" s="69">
        <v>9270642</v>
      </c>
      <c r="B521" s="70" t="s">
        <v>650</v>
      </c>
      <c r="C521" s="11" t="s">
        <v>13</v>
      </c>
      <c r="D521" s="11">
        <v>20</v>
      </c>
      <c r="E521" s="12">
        <v>735.17</v>
      </c>
      <c r="F521" s="12">
        <f>E521/100*$I$2*Main!$AB$2</f>
        <v>0</v>
      </c>
      <c r="G521" s="13">
        <f>F521*Main!$AB$3</f>
        <v>0</v>
      </c>
      <c r="H521" s="16"/>
    </row>
    <row r="522" spans="1:8">
      <c r="A522" s="69">
        <v>9270644</v>
      </c>
      <c r="B522" s="70" t="s">
        <v>651</v>
      </c>
      <c r="C522" s="11" t="s">
        <v>13</v>
      </c>
      <c r="D522" s="11">
        <v>20</v>
      </c>
      <c r="E522" s="12">
        <v>805.62</v>
      </c>
      <c r="F522" s="12">
        <f>E522/100*$I$2*Main!$AB$2</f>
        <v>0</v>
      </c>
      <c r="G522" s="13">
        <f>F522*Main!$AB$3</f>
        <v>0</v>
      </c>
      <c r="H522" s="16"/>
    </row>
    <row r="523" spans="1:8">
      <c r="A523" s="69">
        <v>9270646</v>
      </c>
      <c r="B523" s="70" t="s">
        <v>652</v>
      </c>
      <c r="C523" s="11" t="s">
        <v>13</v>
      </c>
      <c r="D523" s="11">
        <v>20</v>
      </c>
      <c r="E523" s="12">
        <v>1400.82</v>
      </c>
      <c r="F523" s="12">
        <f>E523/100*$I$2*Main!$AB$2</f>
        <v>0</v>
      </c>
      <c r="G523" s="13">
        <f>F523*Main!$AB$3</f>
        <v>0</v>
      </c>
      <c r="H523" s="16"/>
    </row>
    <row r="524" spans="1:8">
      <c r="A524" s="69">
        <v>9270647</v>
      </c>
      <c r="B524" s="70" t="s">
        <v>653</v>
      </c>
      <c r="C524" s="11" t="s">
        <v>13</v>
      </c>
      <c r="D524" s="11">
        <v>20</v>
      </c>
      <c r="E524" s="12">
        <v>1471.28</v>
      </c>
      <c r="F524" s="12">
        <f>E524/100*$I$2*Main!$AB$2</f>
        <v>0</v>
      </c>
      <c r="G524" s="13">
        <f>F524*Main!$AB$3</f>
        <v>0</v>
      </c>
      <c r="H524" s="16"/>
    </row>
    <row r="525" spans="1:8">
      <c r="A525" s="69">
        <v>9270648</v>
      </c>
      <c r="B525" s="70" t="s">
        <v>654</v>
      </c>
      <c r="C525" s="11" t="s">
        <v>13</v>
      </c>
      <c r="D525" s="11">
        <v>20</v>
      </c>
      <c r="E525" s="12">
        <v>1541.7</v>
      </c>
      <c r="F525" s="12">
        <f>E525/100*$I$2*Main!$AB$2</f>
        <v>0</v>
      </c>
      <c r="G525" s="13">
        <f>F525*Main!$AB$3</f>
        <v>0</v>
      </c>
      <c r="H525" s="16"/>
    </row>
    <row r="526" spans="1:8">
      <c r="A526" s="69">
        <v>9270649</v>
      </c>
      <c r="B526" s="70" t="s">
        <v>655</v>
      </c>
      <c r="C526" s="11" t="s">
        <v>13</v>
      </c>
      <c r="D526" s="11">
        <v>20</v>
      </c>
      <c r="E526" s="12">
        <v>1682.6</v>
      </c>
      <c r="F526" s="12">
        <f>E526/100*$I$2*Main!$AB$2</f>
        <v>0</v>
      </c>
      <c r="G526" s="13">
        <f>F526*Main!$AB$3</f>
        <v>0</v>
      </c>
      <c r="H526" s="71"/>
    </row>
    <row r="527" spans="1:8">
      <c r="A527" s="69">
        <v>9255441</v>
      </c>
      <c r="B527" s="70" t="s">
        <v>656</v>
      </c>
      <c r="C527" s="11" t="s">
        <v>13</v>
      </c>
      <c r="D527" s="11">
        <v>10</v>
      </c>
      <c r="E527" s="12">
        <v>690.72</v>
      </c>
      <c r="F527" s="12">
        <f>E527/100*$I$2*Main!$AB$2</f>
        <v>0</v>
      </c>
      <c r="G527" s="13">
        <f>F527*Main!$AB$3</f>
        <v>0</v>
      </c>
      <c r="H527" s="71"/>
    </row>
    <row r="528" spans="1:8">
      <c r="A528" s="69">
        <v>9255443</v>
      </c>
      <c r="B528" s="70" t="s">
        <v>657</v>
      </c>
      <c r="C528" s="11" t="s">
        <v>13</v>
      </c>
      <c r="D528" s="11">
        <v>10</v>
      </c>
      <c r="E528" s="12">
        <v>772.58</v>
      </c>
      <c r="F528" s="12">
        <f>E528/100*$I$2*Main!$AB$2</f>
        <v>0</v>
      </c>
      <c r="G528" s="13">
        <f>F528*Main!$AB$3</f>
        <v>0</v>
      </c>
      <c r="H528" s="71"/>
    </row>
    <row r="529" spans="1:8">
      <c r="A529" s="69">
        <v>9255445</v>
      </c>
      <c r="B529" s="70" t="s">
        <v>658</v>
      </c>
      <c r="C529" s="11" t="s">
        <v>13</v>
      </c>
      <c r="D529" s="11">
        <v>10</v>
      </c>
      <c r="E529" s="12">
        <v>854.43</v>
      </c>
      <c r="F529" s="12">
        <f>E529/100*$I$2*Main!$AB$2</f>
        <v>0</v>
      </c>
      <c r="G529" s="13">
        <f>F529*Main!$AB$3</f>
        <v>0</v>
      </c>
      <c r="H529" s="71"/>
    </row>
    <row r="530" spans="1:8">
      <c r="A530" s="69">
        <v>9255446</v>
      </c>
      <c r="B530" s="70" t="s">
        <v>659</v>
      </c>
      <c r="C530" s="11" t="s">
        <v>13</v>
      </c>
      <c r="D530" s="11">
        <v>10</v>
      </c>
      <c r="E530" s="12">
        <v>895.36</v>
      </c>
      <c r="F530" s="12">
        <f>E530/100*$I$2*Main!$AB$2</f>
        <v>0</v>
      </c>
      <c r="G530" s="13">
        <f>F530*Main!$AB$3</f>
        <v>0</v>
      </c>
      <c r="H530" s="71"/>
    </row>
    <row r="531" spans="1:8">
      <c r="A531" s="69">
        <v>9255447</v>
      </c>
      <c r="B531" s="70" t="s">
        <v>660</v>
      </c>
      <c r="C531" s="11" t="s">
        <v>13</v>
      </c>
      <c r="D531" s="11">
        <v>10</v>
      </c>
      <c r="E531" s="12">
        <v>936.28</v>
      </c>
      <c r="F531" s="12">
        <f>E531/100*$I$2*Main!$AB$2</f>
        <v>0</v>
      </c>
      <c r="G531" s="13">
        <f>F531*Main!$AB$3</f>
        <v>0</v>
      </c>
      <c r="H531" s="71"/>
    </row>
    <row r="532" spans="1:8">
      <c r="A532" s="69">
        <v>9255449</v>
      </c>
      <c r="B532" s="70" t="s">
        <v>661</v>
      </c>
      <c r="C532" s="11" t="s">
        <v>13</v>
      </c>
      <c r="D532" s="11">
        <v>10</v>
      </c>
      <c r="E532" s="12">
        <v>1628.08</v>
      </c>
      <c r="F532" s="12">
        <f>E532/100*$I$2*Main!$AB$2</f>
        <v>0</v>
      </c>
      <c r="G532" s="13">
        <f>F532*Main!$AB$3</f>
        <v>0</v>
      </c>
      <c r="H532" s="71"/>
    </row>
    <row r="533" spans="1:8">
      <c r="A533" s="69">
        <v>9255450</v>
      </c>
      <c r="B533" s="70" t="s">
        <v>662</v>
      </c>
      <c r="C533" s="11" t="s">
        <v>13</v>
      </c>
      <c r="D533" s="11">
        <v>10</v>
      </c>
      <c r="E533" s="12">
        <v>1709.93</v>
      </c>
      <c r="F533" s="12">
        <f>E533/100*$I$2*Main!$AB$2</f>
        <v>0</v>
      </c>
      <c r="G533" s="13">
        <f>F533*Main!$AB$3</f>
        <v>0</v>
      </c>
      <c r="H533" s="71"/>
    </row>
    <row r="534" spans="1:8">
      <c r="A534" s="69">
        <v>9255451</v>
      </c>
      <c r="B534" s="70" t="s">
        <v>663</v>
      </c>
      <c r="C534" s="11" t="s">
        <v>13</v>
      </c>
      <c r="D534" s="11">
        <v>10</v>
      </c>
      <c r="E534" s="12">
        <v>1791.78</v>
      </c>
      <c r="F534" s="12">
        <f>E534/100*$I$2*Main!$AB$2</f>
        <v>0</v>
      </c>
      <c r="G534" s="13">
        <f>F534*Main!$AB$3</f>
        <v>0</v>
      </c>
      <c r="H534" s="71"/>
    </row>
    <row r="535" spans="1:8">
      <c r="A535" s="69">
        <v>9255452</v>
      </c>
      <c r="B535" s="70" t="s">
        <v>664</v>
      </c>
      <c r="C535" s="11" t="s">
        <v>13</v>
      </c>
      <c r="D535" s="11">
        <v>10</v>
      </c>
      <c r="E535" s="12">
        <v>1955.55</v>
      </c>
      <c r="F535" s="12">
        <f>E535/100*$I$2*Main!$AB$2</f>
        <v>0</v>
      </c>
      <c r="G535" s="13">
        <f>F535*Main!$AB$3</f>
        <v>0</v>
      </c>
      <c r="H535" s="71"/>
    </row>
    <row r="536" spans="1:8">
      <c r="A536" s="69">
        <v>9270651</v>
      </c>
      <c r="B536" s="70" t="s">
        <v>665</v>
      </c>
      <c r="C536" s="11" t="s">
        <v>13</v>
      </c>
      <c r="D536" s="11">
        <v>10</v>
      </c>
      <c r="E536" s="12">
        <v>690.72</v>
      </c>
      <c r="F536" s="12">
        <f>E536/100*$I$2*Main!$AB$2</f>
        <v>0</v>
      </c>
      <c r="G536" s="13">
        <f>F536*Main!$AB$3</f>
        <v>0</v>
      </c>
      <c r="H536" s="71"/>
    </row>
    <row r="537" spans="1:8">
      <c r="A537" s="69">
        <v>9270653</v>
      </c>
      <c r="B537" s="70" t="s">
        <v>666</v>
      </c>
      <c r="C537" s="11" t="s">
        <v>13</v>
      </c>
      <c r="D537" s="11">
        <v>10</v>
      </c>
      <c r="E537" s="12">
        <v>772.58</v>
      </c>
      <c r="F537" s="12">
        <f>E537/100*$I$2*Main!$AB$2</f>
        <v>0</v>
      </c>
      <c r="G537" s="13">
        <f>F537*Main!$AB$3</f>
        <v>0</v>
      </c>
      <c r="H537" s="71"/>
    </row>
    <row r="538" spans="1:8">
      <c r="A538" s="69">
        <v>9270654</v>
      </c>
      <c r="B538" s="70" t="s">
        <v>667</v>
      </c>
      <c r="C538" s="11" t="s">
        <v>13</v>
      </c>
      <c r="D538" s="11">
        <v>10</v>
      </c>
      <c r="E538" s="12">
        <v>813.51</v>
      </c>
      <c r="F538" s="12">
        <f>E538/100*$I$2*Main!$AB$2</f>
        <v>0</v>
      </c>
      <c r="G538" s="13">
        <f>F538*Main!$AB$3</f>
        <v>0</v>
      </c>
      <c r="H538" s="71"/>
    </row>
    <row r="539" spans="1:8">
      <c r="A539" s="69">
        <v>9270655</v>
      </c>
      <c r="B539" s="70" t="s">
        <v>668</v>
      </c>
      <c r="C539" s="11" t="s">
        <v>13</v>
      </c>
      <c r="D539" s="11">
        <v>10</v>
      </c>
      <c r="E539" s="12">
        <v>854.43</v>
      </c>
      <c r="F539" s="12">
        <f>E539/100*$I$2*Main!$AB$2</f>
        <v>0</v>
      </c>
      <c r="G539" s="13">
        <f>F539*Main!$AB$3</f>
        <v>0</v>
      </c>
      <c r="H539" s="71"/>
    </row>
    <row r="540" spans="1:8">
      <c r="A540" s="69">
        <v>9270657</v>
      </c>
      <c r="B540" s="70" t="s">
        <v>669</v>
      </c>
      <c r="C540" s="11" t="s">
        <v>13</v>
      </c>
      <c r="D540" s="11">
        <v>10</v>
      </c>
      <c r="E540" s="12">
        <v>936.28</v>
      </c>
      <c r="F540" s="12">
        <f>E540/100*$I$2*Main!$AB$2</f>
        <v>0</v>
      </c>
      <c r="G540" s="13">
        <f>F540*Main!$AB$3</f>
        <v>0</v>
      </c>
      <c r="H540" s="71"/>
    </row>
    <row r="541" spans="1:8">
      <c r="A541" s="69">
        <v>9270659</v>
      </c>
      <c r="B541" s="70" t="s">
        <v>670</v>
      </c>
      <c r="C541" s="11" t="s">
        <v>13</v>
      </c>
      <c r="D541" s="11">
        <v>10</v>
      </c>
      <c r="E541" s="12">
        <v>1628.08</v>
      </c>
      <c r="F541" s="12">
        <f>E541/100*$I$2*Main!$AB$2</f>
        <v>0</v>
      </c>
      <c r="G541" s="13">
        <f>F541*Main!$AB$3</f>
        <v>0</v>
      </c>
      <c r="H541" s="71"/>
    </row>
    <row r="542" spans="1:8">
      <c r="A542" s="69">
        <v>9270660</v>
      </c>
      <c r="B542" s="70" t="s">
        <v>671</v>
      </c>
      <c r="C542" s="11" t="s">
        <v>13</v>
      </c>
      <c r="D542" s="11">
        <v>10</v>
      </c>
      <c r="E542" s="12">
        <v>1709.93</v>
      </c>
      <c r="F542" s="12">
        <f>E542/100*$I$2*Main!$AB$2</f>
        <v>0</v>
      </c>
      <c r="G542" s="13">
        <f>F542*Main!$AB$3</f>
        <v>0</v>
      </c>
      <c r="H542" s="71"/>
    </row>
    <row r="543" spans="1:8">
      <c r="A543" s="69">
        <v>9270661</v>
      </c>
      <c r="B543" s="70" t="s">
        <v>672</v>
      </c>
      <c r="C543" s="11" t="s">
        <v>13</v>
      </c>
      <c r="D543" s="11">
        <v>10</v>
      </c>
      <c r="E543" s="12">
        <v>1791.78</v>
      </c>
      <c r="F543" s="12">
        <f>E543/100*$I$2*Main!$AB$2</f>
        <v>0</v>
      </c>
      <c r="G543" s="13">
        <f>F543*Main!$AB$3</f>
        <v>0</v>
      </c>
      <c r="H543" s="71"/>
    </row>
    <row r="544" spans="1:8">
      <c r="A544" s="69">
        <v>9270662</v>
      </c>
      <c r="B544" s="70" t="s">
        <v>673</v>
      </c>
      <c r="C544" s="11" t="s">
        <v>13</v>
      </c>
      <c r="D544" s="11">
        <v>10</v>
      </c>
      <c r="E544" s="12">
        <v>1955.55</v>
      </c>
      <c r="F544" s="12">
        <f>E544/100*$I$2*Main!$AB$2</f>
        <v>0</v>
      </c>
      <c r="G544" s="13">
        <f>F544*Main!$AB$3</f>
        <v>0</v>
      </c>
      <c r="H544" s="71"/>
    </row>
    <row r="545" spans="1:8">
      <c r="A545" s="69">
        <v>9255454</v>
      </c>
      <c r="B545" s="70" t="s">
        <v>674</v>
      </c>
      <c r="C545" s="11" t="s">
        <v>13</v>
      </c>
      <c r="D545" s="11">
        <v>10</v>
      </c>
      <c r="E545" s="12">
        <v>734.68</v>
      </c>
      <c r="F545" s="12">
        <f>E545/100*$I$2*Main!$AB$2</f>
        <v>0</v>
      </c>
      <c r="G545" s="13">
        <f>F545*Main!$AB$3</f>
        <v>0</v>
      </c>
      <c r="H545" s="71"/>
    </row>
    <row r="546" spans="1:8">
      <c r="A546" s="69">
        <v>9255456</v>
      </c>
      <c r="B546" s="70" t="s">
        <v>675</v>
      </c>
      <c r="C546" s="11" t="s">
        <v>13</v>
      </c>
      <c r="D546" s="11">
        <v>10</v>
      </c>
      <c r="E546" s="12">
        <v>821.76</v>
      </c>
      <c r="F546" s="12">
        <f>E546/100*$I$2*Main!$AB$2</f>
        <v>0</v>
      </c>
      <c r="G546" s="13">
        <f>F546*Main!$AB$3</f>
        <v>0</v>
      </c>
      <c r="H546" s="71"/>
    </row>
    <row r="547" spans="1:8">
      <c r="A547" s="69">
        <v>9255458</v>
      </c>
      <c r="B547" s="70" t="s">
        <v>676</v>
      </c>
      <c r="C547" s="11" t="s">
        <v>13</v>
      </c>
      <c r="D547" s="11">
        <v>10</v>
      </c>
      <c r="E547" s="12">
        <v>908.85</v>
      </c>
      <c r="F547" s="12">
        <f>E547/100*$I$2*Main!$AB$2</f>
        <v>0</v>
      </c>
      <c r="G547" s="13">
        <f>F547*Main!$AB$3</f>
        <v>0</v>
      </c>
      <c r="H547" s="71"/>
    </row>
    <row r="548" spans="1:8">
      <c r="A548" s="69">
        <v>9255459</v>
      </c>
      <c r="B548" s="70" t="s">
        <v>677</v>
      </c>
      <c r="C548" s="11" t="s">
        <v>13</v>
      </c>
      <c r="D548" s="11">
        <v>10</v>
      </c>
      <c r="E548" s="12">
        <v>952.4</v>
      </c>
      <c r="F548" s="12">
        <f>E548/100*$I$2*Main!$AB$2</f>
        <v>0</v>
      </c>
      <c r="G548" s="13">
        <f>F548*Main!$AB$3</f>
        <v>0</v>
      </c>
      <c r="H548" s="71"/>
    </row>
    <row r="549" spans="1:8">
      <c r="A549" s="69">
        <v>9255460</v>
      </c>
      <c r="B549" s="70" t="s">
        <v>678</v>
      </c>
      <c r="C549" s="11" t="s">
        <v>13</v>
      </c>
      <c r="D549" s="11">
        <v>10</v>
      </c>
      <c r="E549" s="12">
        <v>995.9</v>
      </c>
      <c r="F549" s="12">
        <f>E549/100*$I$2*Main!$AB$2</f>
        <v>0</v>
      </c>
      <c r="G549" s="13">
        <f>F549*Main!$AB$3</f>
        <v>0</v>
      </c>
      <c r="H549" s="71"/>
    </row>
    <row r="550" spans="1:8">
      <c r="A550" s="69">
        <v>9255462</v>
      </c>
      <c r="B550" s="70" t="s">
        <v>679</v>
      </c>
      <c r="C550" s="11" t="s">
        <v>13</v>
      </c>
      <c r="D550" s="11">
        <v>10</v>
      </c>
      <c r="E550" s="12">
        <v>1731.74</v>
      </c>
      <c r="F550" s="12">
        <f>E550/100*$I$2*Main!$AB$2</f>
        <v>0</v>
      </c>
      <c r="G550" s="13">
        <f>F550*Main!$AB$3</f>
        <v>0</v>
      </c>
      <c r="H550" s="71"/>
    </row>
    <row r="551" spans="1:8">
      <c r="A551" s="69">
        <v>9255463</v>
      </c>
      <c r="B551" s="70" t="s">
        <v>680</v>
      </c>
      <c r="C551" s="11" t="s">
        <v>13</v>
      </c>
      <c r="D551" s="11">
        <v>10</v>
      </c>
      <c r="E551" s="12">
        <v>1818.82</v>
      </c>
      <c r="F551" s="12">
        <f>E551/100*$I$2*Main!$AB$2</f>
        <v>0</v>
      </c>
      <c r="G551" s="13">
        <f>F551*Main!$AB$3</f>
        <v>0</v>
      </c>
      <c r="H551" s="71"/>
    </row>
    <row r="552" spans="1:8">
      <c r="A552" s="69">
        <v>9255464</v>
      </c>
      <c r="B552" s="70" t="s">
        <v>681</v>
      </c>
      <c r="C552" s="11" t="s">
        <v>13</v>
      </c>
      <c r="D552" s="11">
        <v>10</v>
      </c>
      <c r="E552" s="12">
        <v>1905.87</v>
      </c>
      <c r="F552" s="12">
        <f>E552/100*$I$2*Main!$AB$2</f>
        <v>0</v>
      </c>
      <c r="G552" s="13">
        <f>F552*Main!$AB$3</f>
        <v>0</v>
      </c>
      <c r="H552" s="71"/>
    </row>
    <row r="553" spans="1:8">
      <c r="A553" s="69">
        <v>9255465</v>
      </c>
      <c r="B553" s="70" t="s">
        <v>682</v>
      </c>
      <c r="C553" s="11" t="s">
        <v>13</v>
      </c>
      <c r="D553" s="11">
        <v>10</v>
      </c>
      <c r="E553" s="12">
        <v>2080.0600000000004</v>
      </c>
      <c r="F553" s="12">
        <f>E553/100*$I$2*Main!$AB$2</f>
        <v>0</v>
      </c>
      <c r="G553" s="13">
        <f>F553*Main!$AB$3</f>
        <v>0</v>
      </c>
      <c r="H553" s="71"/>
    </row>
    <row r="554" spans="1:8">
      <c r="A554" s="69">
        <v>9270664</v>
      </c>
      <c r="B554" s="70" t="s">
        <v>683</v>
      </c>
      <c r="C554" s="11" t="s">
        <v>13</v>
      </c>
      <c r="D554" s="11">
        <v>10</v>
      </c>
      <c r="E554" s="12">
        <v>734.68</v>
      </c>
      <c r="F554" s="12">
        <f>E554/100*$I$2*Main!$AB$2</f>
        <v>0</v>
      </c>
      <c r="G554" s="13">
        <f>F554*Main!$AB$3</f>
        <v>0</v>
      </c>
      <c r="H554" s="71"/>
    </row>
    <row r="555" spans="1:8">
      <c r="A555" s="69">
        <v>9270666</v>
      </c>
      <c r="B555" s="70" t="s">
        <v>684</v>
      </c>
      <c r="C555" s="11" t="s">
        <v>13</v>
      </c>
      <c r="D555" s="11">
        <v>10</v>
      </c>
      <c r="E555" s="12">
        <v>821.76</v>
      </c>
      <c r="F555" s="12">
        <f>E555/100*$I$2*Main!$AB$2</f>
        <v>0</v>
      </c>
      <c r="G555" s="13">
        <f>F555*Main!$AB$3</f>
        <v>0</v>
      </c>
      <c r="H555" s="71"/>
    </row>
    <row r="556" spans="1:8">
      <c r="A556" s="69">
        <v>9270667</v>
      </c>
      <c r="B556" s="70" t="s">
        <v>685</v>
      </c>
      <c r="C556" s="11" t="s">
        <v>13</v>
      </c>
      <c r="D556" s="11">
        <v>10</v>
      </c>
      <c r="E556" s="12">
        <v>865.31</v>
      </c>
      <c r="F556" s="12">
        <f>E556/100*$I$2*Main!$AB$2</f>
        <v>0</v>
      </c>
      <c r="G556" s="13">
        <f>F556*Main!$AB$3</f>
        <v>0</v>
      </c>
      <c r="H556" s="71"/>
    </row>
    <row r="557" spans="1:8">
      <c r="A557" s="69">
        <v>9270668</v>
      </c>
      <c r="B557" s="70" t="s">
        <v>686</v>
      </c>
      <c r="C557" s="11" t="s">
        <v>13</v>
      </c>
      <c r="D557" s="11">
        <v>10</v>
      </c>
      <c r="E557" s="12">
        <v>908.85</v>
      </c>
      <c r="F557" s="12">
        <f>E557/100*$I$2*Main!$AB$2</f>
        <v>0</v>
      </c>
      <c r="G557" s="13">
        <f>F557*Main!$AB$3</f>
        <v>0</v>
      </c>
      <c r="H557" s="71"/>
    </row>
    <row r="558" spans="1:8">
      <c r="A558" s="69">
        <v>9270670</v>
      </c>
      <c r="B558" s="70" t="s">
        <v>687</v>
      </c>
      <c r="C558" s="11" t="s">
        <v>13</v>
      </c>
      <c r="D558" s="11">
        <v>10</v>
      </c>
      <c r="E558" s="12">
        <v>995.9</v>
      </c>
      <c r="F558" s="12">
        <f>E558/100*$I$2*Main!$AB$2</f>
        <v>0</v>
      </c>
      <c r="G558" s="13">
        <f>F558*Main!$AB$3</f>
        <v>0</v>
      </c>
      <c r="H558" s="71"/>
    </row>
    <row r="559" spans="1:8">
      <c r="A559" s="69">
        <v>9270672</v>
      </c>
      <c r="B559" s="70" t="s">
        <v>688</v>
      </c>
      <c r="C559" s="11" t="s">
        <v>13</v>
      </c>
      <c r="D559" s="11">
        <v>10</v>
      </c>
      <c r="E559" s="12">
        <v>1731.74</v>
      </c>
      <c r="F559" s="12">
        <f>E559/100*$I$2*Main!$AB$2</f>
        <v>0</v>
      </c>
      <c r="G559" s="13">
        <f>F559*Main!$AB$3</f>
        <v>0</v>
      </c>
      <c r="H559" s="71"/>
    </row>
    <row r="560" spans="1:8">
      <c r="A560" s="69">
        <v>9270673</v>
      </c>
      <c r="B560" s="70" t="s">
        <v>689</v>
      </c>
      <c r="C560" s="11" t="s">
        <v>13</v>
      </c>
      <c r="D560" s="11">
        <v>10</v>
      </c>
      <c r="E560" s="12">
        <v>1818.82</v>
      </c>
      <c r="F560" s="12">
        <f>E560/100*$I$2*Main!$AB$2</f>
        <v>0</v>
      </c>
      <c r="G560" s="13">
        <f>F560*Main!$AB$3</f>
        <v>0</v>
      </c>
      <c r="H560" s="71"/>
    </row>
    <row r="561" spans="1:8">
      <c r="A561" s="69">
        <v>9270674</v>
      </c>
      <c r="B561" s="70" t="s">
        <v>690</v>
      </c>
      <c r="C561" s="11" t="s">
        <v>13</v>
      </c>
      <c r="D561" s="11">
        <v>10</v>
      </c>
      <c r="E561" s="12">
        <v>1905.87</v>
      </c>
      <c r="F561" s="12">
        <f>E561/100*$I$2*Main!$AB$2</f>
        <v>0</v>
      </c>
      <c r="G561" s="13">
        <f>F561*Main!$AB$3</f>
        <v>0</v>
      </c>
      <c r="H561" s="71"/>
    </row>
    <row r="562" spans="1:8">
      <c r="A562" s="69">
        <v>9270675</v>
      </c>
      <c r="B562" s="70" t="s">
        <v>691</v>
      </c>
      <c r="C562" s="11" t="s">
        <v>13</v>
      </c>
      <c r="D562" s="11">
        <v>10</v>
      </c>
      <c r="E562" s="12">
        <v>2080.0600000000004</v>
      </c>
      <c r="F562" s="12">
        <f>E562/100*$I$2*Main!$AB$2</f>
        <v>0</v>
      </c>
      <c r="G562" s="13">
        <f>F562*Main!$AB$3</f>
        <v>0</v>
      </c>
      <c r="H562" s="71"/>
    </row>
    <row r="563" spans="1:8">
      <c r="A563" s="69">
        <v>9257305</v>
      </c>
      <c r="B563" s="70" t="s">
        <v>692</v>
      </c>
      <c r="C563" s="11"/>
      <c r="D563" s="11">
        <v>1</v>
      </c>
      <c r="E563" s="12">
        <v>10544.99</v>
      </c>
      <c r="F563" s="12">
        <f>E563/100*$I$2*Main!$AB$2</f>
        <v>0</v>
      </c>
      <c r="G563" s="13">
        <f>F563*Main!$AB$3</f>
        <v>0</v>
      </c>
      <c r="H563" s="71"/>
    </row>
    <row r="564" spans="1:8">
      <c r="A564" s="69">
        <v>9257306</v>
      </c>
      <c r="B564" s="70" t="s">
        <v>693</v>
      </c>
      <c r="C564" s="11"/>
      <c r="D564" s="11">
        <v>1</v>
      </c>
      <c r="E564" s="12">
        <v>16851.929999999997</v>
      </c>
      <c r="F564" s="12">
        <f>E564/100*$I$2*Main!$AB$2</f>
        <v>0</v>
      </c>
      <c r="G564" s="13">
        <f>F564*Main!$AB$3</f>
        <v>0</v>
      </c>
      <c r="H564" s="71"/>
    </row>
    <row r="565" spans="1:8">
      <c r="A565" s="69">
        <v>9257307</v>
      </c>
      <c r="B565" s="70" t="s">
        <v>694</v>
      </c>
      <c r="C565" s="11"/>
      <c r="D565" s="11">
        <v>1</v>
      </c>
      <c r="E565" s="12">
        <v>20317.359999999997</v>
      </c>
      <c r="F565" s="12">
        <f>E565/100*$I$2*Main!$AB$2</f>
        <v>0</v>
      </c>
      <c r="G565" s="13">
        <f>F565*Main!$AB$3</f>
        <v>0</v>
      </c>
      <c r="H565" s="71"/>
    </row>
    <row r="566" spans="1:8">
      <c r="A566" s="69">
        <v>9257308</v>
      </c>
      <c r="B566" s="70" t="s">
        <v>695</v>
      </c>
      <c r="C566" s="11"/>
      <c r="D566" s="11">
        <v>1</v>
      </c>
      <c r="E566" s="12">
        <v>22619.429999999997</v>
      </c>
      <c r="F566" s="12">
        <f>E566/100*$I$2*Main!$AB$2</f>
        <v>0</v>
      </c>
      <c r="G566" s="13">
        <f>F566*Main!$AB$3</f>
        <v>0</v>
      </c>
      <c r="H566" s="71"/>
    </row>
    <row r="567" spans="1:8">
      <c r="A567" s="69">
        <v>9257678</v>
      </c>
      <c r="B567" s="70" t="s">
        <v>696</v>
      </c>
      <c r="C567" s="11"/>
      <c r="D567" s="11">
        <v>20</v>
      </c>
      <c r="E567" s="12">
        <v>322.44</v>
      </c>
      <c r="F567" s="12">
        <f>E567/100*$I$2*Main!$AB$2</f>
        <v>0</v>
      </c>
      <c r="G567" s="13">
        <f>F567*Main!$AB$3</f>
        <v>0</v>
      </c>
      <c r="H567" s="71"/>
    </row>
    <row r="568" spans="1:8">
      <c r="A568" s="69">
        <v>9257679</v>
      </c>
      <c r="B568" s="70" t="s">
        <v>697</v>
      </c>
      <c r="C568" s="11"/>
      <c r="D568" s="11">
        <v>20</v>
      </c>
      <c r="E568" s="12">
        <v>322.44</v>
      </c>
      <c r="F568" s="12">
        <f>E568/100*$I$2*Main!$AB$2</f>
        <v>0</v>
      </c>
      <c r="G568" s="13">
        <f>F568*Main!$AB$3</f>
        <v>0</v>
      </c>
      <c r="H568" s="71"/>
    </row>
    <row r="569" spans="1:8">
      <c r="A569" s="69">
        <v>9257680</v>
      </c>
      <c r="B569" s="70" t="s">
        <v>698</v>
      </c>
      <c r="C569" s="11"/>
      <c r="D569" s="11">
        <v>20</v>
      </c>
      <c r="E569" s="12">
        <v>425.07</v>
      </c>
      <c r="F569" s="12">
        <f>E569/100*$I$2*Main!$AB$2</f>
        <v>0</v>
      </c>
      <c r="G569" s="13">
        <f>F569*Main!$AB$3</f>
        <v>0</v>
      </c>
      <c r="H569" s="71"/>
    </row>
    <row r="570" spans="1:8">
      <c r="A570" s="69">
        <v>9257681</v>
      </c>
      <c r="B570" s="70" t="s">
        <v>699</v>
      </c>
      <c r="C570" s="11"/>
      <c r="D570" s="11">
        <v>20</v>
      </c>
      <c r="E570" s="12">
        <v>425.07</v>
      </c>
      <c r="F570" s="12">
        <f>E570/100*$I$2*Main!$AB$2</f>
        <v>0</v>
      </c>
      <c r="G570" s="13">
        <f>F570*Main!$AB$3</f>
        <v>0</v>
      </c>
      <c r="H570" s="71"/>
    </row>
    <row r="571" spans="1:8">
      <c r="A571" s="69">
        <v>9257682</v>
      </c>
      <c r="B571" s="70" t="s">
        <v>700</v>
      </c>
      <c r="C571" s="11"/>
      <c r="D571" s="11">
        <v>20</v>
      </c>
      <c r="E571" s="12">
        <v>556.95000000000005</v>
      </c>
      <c r="F571" s="12">
        <f>E571/100*$I$2*Main!$AB$2</f>
        <v>0</v>
      </c>
      <c r="G571" s="13">
        <f>F571*Main!$AB$3</f>
        <v>0</v>
      </c>
      <c r="H571" s="71"/>
    </row>
    <row r="572" spans="1:8">
      <c r="A572" s="69">
        <v>9257683</v>
      </c>
      <c r="B572" s="70" t="s">
        <v>701</v>
      </c>
      <c r="C572" s="11"/>
      <c r="D572" s="11">
        <v>20</v>
      </c>
      <c r="E572" s="12">
        <v>556.95000000000005</v>
      </c>
      <c r="F572" s="12">
        <f>E572/100*$I$2*Main!$AB$2</f>
        <v>0</v>
      </c>
      <c r="G572" s="13">
        <f>F572*Main!$AB$3</f>
        <v>0</v>
      </c>
      <c r="H572" s="71"/>
    </row>
    <row r="573" spans="1:8">
      <c r="A573" s="69">
        <v>9257684</v>
      </c>
      <c r="B573" s="70" t="s">
        <v>702</v>
      </c>
      <c r="C573" s="11"/>
      <c r="D573" s="11">
        <v>20</v>
      </c>
      <c r="E573" s="12">
        <v>768</v>
      </c>
      <c r="F573" s="12">
        <f>E573/100*$I$2*Main!$AB$2</f>
        <v>0</v>
      </c>
      <c r="G573" s="13">
        <f>F573*Main!$AB$3</f>
        <v>0</v>
      </c>
      <c r="H573" s="71"/>
    </row>
    <row r="574" spans="1:8">
      <c r="A574" s="69">
        <v>9257685</v>
      </c>
      <c r="B574" s="70" t="s">
        <v>703</v>
      </c>
      <c r="C574" s="11"/>
      <c r="D574" s="11">
        <v>20</v>
      </c>
      <c r="E574" s="12">
        <v>768</v>
      </c>
      <c r="F574" s="12">
        <f>E574/100*$I$2*Main!$AB$2</f>
        <v>0</v>
      </c>
      <c r="G574" s="13">
        <f>F574*Main!$AB$3</f>
        <v>0</v>
      </c>
      <c r="H574" s="71"/>
    </row>
    <row r="575" spans="1:8">
      <c r="A575" s="69">
        <v>9257273</v>
      </c>
      <c r="B575" s="70" t="s">
        <v>704</v>
      </c>
      <c r="C575" s="11"/>
      <c r="D575" s="11">
        <v>1</v>
      </c>
      <c r="E575" s="12">
        <v>11859.54</v>
      </c>
      <c r="F575" s="12">
        <f>E575/100*$I$2*Main!$AB$2</f>
        <v>0</v>
      </c>
      <c r="G575" s="13">
        <f>F575*Main!$AB$3</f>
        <v>0</v>
      </c>
      <c r="H575" s="71"/>
    </row>
    <row r="576" spans="1:8">
      <c r="A576" s="69">
        <v>9257274</v>
      </c>
      <c r="B576" s="70" t="s">
        <v>705</v>
      </c>
      <c r="C576" s="11"/>
      <c r="D576" s="11">
        <v>1</v>
      </c>
      <c r="E576" s="12">
        <v>14187.1</v>
      </c>
      <c r="F576" s="12">
        <f>E576/100*$I$2*Main!$AB$2</f>
        <v>0</v>
      </c>
      <c r="G576" s="13">
        <f>F576*Main!$AB$3</f>
        <v>0</v>
      </c>
      <c r="H576" s="71"/>
    </row>
    <row r="577" spans="1:8">
      <c r="A577" s="69">
        <v>9257275</v>
      </c>
      <c r="B577" s="70" t="s">
        <v>706</v>
      </c>
      <c r="C577" s="11"/>
      <c r="D577" s="11">
        <v>1</v>
      </c>
      <c r="E577" s="12">
        <v>17733.87</v>
      </c>
      <c r="F577" s="12">
        <f>E577/100*$I$2*Main!$AB$2</f>
        <v>0</v>
      </c>
      <c r="G577" s="13">
        <f>F577*Main!$AB$3</f>
        <v>0</v>
      </c>
      <c r="H577" s="71"/>
    </row>
    <row r="578" spans="1:8">
      <c r="A578" s="69">
        <v>9257615</v>
      </c>
      <c r="B578" s="70" t="s">
        <v>707</v>
      </c>
      <c r="C578" s="11"/>
      <c r="D578" s="11">
        <v>1</v>
      </c>
      <c r="E578" s="12">
        <v>573.28</v>
      </c>
      <c r="F578" s="12">
        <f>E578/100*$I$2*Main!$AB$2</f>
        <v>0</v>
      </c>
      <c r="G578" s="13">
        <f>F578*Main!$AB$3</f>
        <v>0</v>
      </c>
      <c r="H578" s="71"/>
    </row>
    <row r="579" spans="1:8">
      <c r="A579" s="69">
        <v>9257616</v>
      </c>
      <c r="B579" s="70" t="s">
        <v>708</v>
      </c>
      <c r="C579" s="11"/>
      <c r="D579" s="11">
        <v>1</v>
      </c>
      <c r="E579" s="12">
        <v>726.75</v>
      </c>
      <c r="F579" s="12">
        <f>E579/100*$I$2*Main!$AB$2</f>
        <v>0</v>
      </c>
      <c r="G579" s="13">
        <f>F579*Main!$AB$3</f>
        <v>0</v>
      </c>
      <c r="H579" s="71"/>
    </row>
    <row r="580" spans="1:8">
      <c r="A580" s="69">
        <v>9257617</v>
      </c>
      <c r="B580" s="70" t="s">
        <v>709</v>
      </c>
      <c r="C580" s="11"/>
      <c r="D580" s="11">
        <v>1</v>
      </c>
      <c r="E580" s="12">
        <v>1015.43</v>
      </c>
      <c r="F580" s="12">
        <f>E580/100*$I$2*Main!$AB$2</f>
        <v>0</v>
      </c>
      <c r="G580" s="13">
        <f>F580*Main!$AB$3</f>
        <v>0</v>
      </c>
      <c r="H580" s="71"/>
    </row>
    <row r="581" spans="1:8">
      <c r="A581" s="69">
        <v>9257625</v>
      </c>
      <c r="B581" s="70" t="s">
        <v>710</v>
      </c>
      <c r="C581" s="11"/>
      <c r="D581" s="11">
        <v>1</v>
      </c>
      <c r="E581" s="12">
        <v>915.56</v>
      </c>
      <c r="F581" s="12">
        <f>E581/100*$I$2*Main!$AB$2</f>
        <v>0</v>
      </c>
      <c r="G581" s="13">
        <f>F581*Main!$AB$3</f>
        <v>0</v>
      </c>
      <c r="H581" s="71"/>
    </row>
    <row r="582" spans="1:8">
      <c r="A582" s="69">
        <v>9257735</v>
      </c>
      <c r="B582" s="70" t="s">
        <v>711</v>
      </c>
      <c r="C582" s="11"/>
      <c r="D582" s="11">
        <v>1</v>
      </c>
      <c r="E582" s="12">
        <v>1048.49</v>
      </c>
      <c r="F582" s="12">
        <f>E582/100*$I$2*Main!$AB$2</f>
        <v>0</v>
      </c>
      <c r="G582" s="13">
        <f>F582*Main!$AB$3</f>
        <v>0</v>
      </c>
      <c r="H582" s="71"/>
    </row>
    <row r="583" spans="1:8">
      <c r="A583" s="69">
        <v>9255687</v>
      </c>
      <c r="B583" s="70" t="s">
        <v>712</v>
      </c>
      <c r="C583" s="11" t="s">
        <v>13</v>
      </c>
      <c r="D583" s="11">
        <v>10</v>
      </c>
      <c r="E583" s="12">
        <v>3411.57</v>
      </c>
      <c r="F583" s="12">
        <f>E583/100*$I$2*Main!$AB$2</f>
        <v>0</v>
      </c>
      <c r="G583" s="13">
        <f>F583*Main!$AB$3</f>
        <v>0</v>
      </c>
      <c r="H583" s="71"/>
    </row>
    <row r="584" spans="1:8">
      <c r="A584" s="69">
        <v>9255688</v>
      </c>
      <c r="B584" s="70" t="s">
        <v>713</v>
      </c>
      <c r="C584" s="11" t="s">
        <v>13</v>
      </c>
      <c r="D584" s="11">
        <v>10</v>
      </c>
      <c r="E584" s="12">
        <v>3774.11</v>
      </c>
      <c r="F584" s="12">
        <f>E584/100*$I$2*Main!$AB$2</f>
        <v>0</v>
      </c>
      <c r="G584" s="13">
        <f>F584*Main!$AB$3</f>
        <v>0</v>
      </c>
      <c r="H584" s="71"/>
    </row>
    <row r="585" spans="1:8">
      <c r="A585" s="69">
        <v>9255689</v>
      </c>
      <c r="B585" s="70" t="s">
        <v>714</v>
      </c>
      <c r="C585" s="11" t="s">
        <v>13</v>
      </c>
      <c r="D585" s="11">
        <v>10</v>
      </c>
      <c r="E585" s="12">
        <v>3955.36</v>
      </c>
      <c r="F585" s="12">
        <f>E585/100*$I$2*Main!$AB$2</f>
        <v>0</v>
      </c>
      <c r="G585" s="13">
        <f>F585*Main!$AB$3</f>
        <v>0</v>
      </c>
      <c r="H585" s="71"/>
    </row>
    <row r="586" spans="1:8">
      <c r="A586" s="69">
        <v>9255690</v>
      </c>
      <c r="B586" s="70" t="s">
        <v>715</v>
      </c>
      <c r="C586" s="11" t="s">
        <v>13</v>
      </c>
      <c r="D586" s="11">
        <v>10</v>
      </c>
      <c r="E586" s="12">
        <v>4136.6000000000004</v>
      </c>
      <c r="F586" s="12">
        <f>E586/100*$I$2*Main!$AB$2</f>
        <v>0</v>
      </c>
      <c r="G586" s="13">
        <f>F586*Main!$AB$3</f>
        <v>0</v>
      </c>
      <c r="H586" s="71"/>
    </row>
    <row r="587" spans="1:8">
      <c r="A587" s="69">
        <v>9255691</v>
      </c>
      <c r="B587" s="70" t="s">
        <v>716</v>
      </c>
      <c r="C587" s="11"/>
      <c r="D587" s="11">
        <v>10</v>
      </c>
      <c r="E587" s="12">
        <v>4499.1000000000004</v>
      </c>
      <c r="F587" s="12">
        <f>E587/100*$I$2*Main!$AB$2</f>
        <v>0</v>
      </c>
      <c r="G587" s="13">
        <f>F587*Main!$AB$3</f>
        <v>0</v>
      </c>
      <c r="H587" s="71"/>
    </row>
    <row r="588" spans="1:8">
      <c r="A588" s="69">
        <v>9255692</v>
      </c>
      <c r="B588" s="70" t="s">
        <v>717</v>
      </c>
      <c r="C588" s="11" t="s">
        <v>13</v>
      </c>
      <c r="D588" s="11">
        <v>10</v>
      </c>
      <c r="E588" s="12">
        <v>5224.1400000000003</v>
      </c>
      <c r="F588" s="12">
        <f>E588/100*$I$2*Main!$AB$2</f>
        <v>0</v>
      </c>
      <c r="G588" s="13">
        <f>F588*Main!$AB$3</f>
        <v>0</v>
      </c>
      <c r="H588" s="71"/>
    </row>
    <row r="589" spans="1:8">
      <c r="A589" s="69">
        <v>9255693</v>
      </c>
      <c r="B589" s="70" t="s">
        <v>718</v>
      </c>
      <c r="C589" s="11"/>
      <c r="D589" s="11">
        <v>10</v>
      </c>
      <c r="E589" s="12">
        <v>5586.6500000000005</v>
      </c>
      <c r="F589" s="12">
        <f>E589/100*$I$2*Main!$AB$2</f>
        <v>0</v>
      </c>
      <c r="G589" s="13">
        <f>F589*Main!$AB$3</f>
        <v>0</v>
      </c>
      <c r="H589" s="71"/>
    </row>
    <row r="590" spans="1:8">
      <c r="A590" s="69">
        <v>9255694</v>
      </c>
      <c r="B590" s="70" t="s">
        <v>719</v>
      </c>
      <c r="C590" s="11" t="s">
        <v>13</v>
      </c>
      <c r="D590" s="11">
        <v>10</v>
      </c>
      <c r="E590" s="12">
        <v>5949.1500000000005</v>
      </c>
      <c r="F590" s="12">
        <f>E590/100*$I$2*Main!$AB$2</f>
        <v>0</v>
      </c>
      <c r="G590" s="13">
        <f>F590*Main!$AB$3</f>
        <v>0</v>
      </c>
      <c r="H590" s="71"/>
    </row>
    <row r="591" spans="1:8">
      <c r="A591" s="69">
        <v>9255695</v>
      </c>
      <c r="B591" s="70" t="s">
        <v>720</v>
      </c>
      <c r="C591" s="11" t="s">
        <v>13</v>
      </c>
      <c r="D591" s="11">
        <v>10</v>
      </c>
      <c r="E591" s="12">
        <v>6674.22</v>
      </c>
      <c r="F591" s="12">
        <f>E591/100*$I$2*Main!$AB$2</f>
        <v>0</v>
      </c>
      <c r="G591" s="13">
        <f>F591*Main!$AB$3</f>
        <v>0</v>
      </c>
      <c r="H591" s="71"/>
    </row>
    <row r="592" spans="1:8">
      <c r="A592" s="69">
        <v>9257377</v>
      </c>
      <c r="B592" s="70" t="s">
        <v>721</v>
      </c>
      <c r="C592" s="11" t="s">
        <v>13</v>
      </c>
      <c r="D592" s="11">
        <v>10</v>
      </c>
      <c r="E592" s="12">
        <v>3411.57</v>
      </c>
      <c r="F592" s="12">
        <f>E592/100*$I$2*Main!$AB$2</f>
        <v>0</v>
      </c>
      <c r="G592" s="13">
        <f>F592*Main!$AB$3</f>
        <v>0</v>
      </c>
      <c r="H592" s="71"/>
    </row>
    <row r="593" spans="1:8">
      <c r="A593" s="69">
        <v>9257378</v>
      </c>
      <c r="B593" s="70" t="s">
        <v>722</v>
      </c>
      <c r="C593" s="11" t="s">
        <v>13</v>
      </c>
      <c r="D593" s="11">
        <v>10</v>
      </c>
      <c r="E593" s="12">
        <v>3774.11</v>
      </c>
      <c r="F593" s="12">
        <f>E593/100*$I$2*Main!$AB$2</f>
        <v>0</v>
      </c>
      <c r="G593" s="13">
        <f>F593*Main!$AB$3</f>
        <v>0</v>
      </c>
      <c r="H593" s="71"/>
    </row>
    <row r="594" spans="1:8">
      <c r="A594" s="69">
        <v>9257379</v>
      </c>
      <c r="B594" s="70" t="s">
        <v>723</v>
      </c>
      <c r="C594" s="11" t="s">
        <v>13</v>
      </c>
      <c r="D594" s="11">
        <v>10</v>
      </c>
      <c r="E594" s="12">
        <v>3955.36</v>
      </c>
      <c r="F594" s="12">
        <f>E594/100*$I$2*Main!$AB$2</f>
        <v>0</v>
      </c>
      <c r="G594" s="13">
        <f>F594*Main!$AB$3</f>
        <v>0</v>
      </c>
      <c r="H594" s="71"/>
    </row>
    <row r="595" spans="1:8">
      <c r="A595" s="69">
        <v>9257380</v>
      </c>
      <c r="B595" s="70" t="s">
        <v>724</v>
      </c>
      <c r="C595" s="11" t="s">
        <v>13</v>
      </c>
      <c r="D595" s="11">
        <v>10</v>
      </c>
      <c r="E595" s="12">
        <v>4136.6000000000004</v>
      </c>
      <c r="F595" s="12">
        <f>E595/100*$I$2*Main!$AB$2</f>
        <v>0</v>
      </c>
      <c r="G595" s="13">
        <f>F595*Main!$AB$3</f>
        <v>0</v>
      </c>
      <c r="H595" s="71"/>
    </row>
    <row r="596" spans="1:8">
      <c r="A596" s="69">
        <v>9257381</v>
      </c>
      <c r="B596" s="70" t="s">
        <v>725</v>
      </c>
      <c r="C596" s="11" t="s">
        <v>13</v>
      </c>
      <c r="D596" s="11">
        <v>10</v>
      </c>
      <c r="E596" s="12">
        <v>4499.1000000000004</v>
      </c>
      <c r="F596" s="12">
        <f>E596/100*$I$2*Main!$AB$2</f>
        <v>0</v>
      </c>
      <c r="G596" s="13">
        <f>F596*Main!$AB$3</f>
        <v>0</v>
      </c>
      <c r="H596" s="71"/>
    </row>
    <row r="597" spans="1:8">
      <c r="A597" s="69">
        <v>9257382</v>
      </c>
      <c r="B597" s="70" t="s">
        <v>726</v>
      </c>
      <c r="C597" s="11" t="s">
        <v>13</v>
      </c>
      <c r="D597" s="11">
        <v>10</v>
      </c>
      <c r="E597" s="12">
        <v>5224.1400000000003</v>
      </c>
      <c r="F597" s="12">
        <f>E597/100*$I$2*Main!$AB$2</f>
        <v>0</v>
      </c>
      <c r="G597" s="13">
        <f>F597*Main!$AB$3</f>
        <v>0</v>
      </c>
      <c r="H597" s="71"/>
    </row>
    <row r="598" spans="1:8">
      <c r="A598" s="69">
        <v>9257383</v>
      </c>
      <c r="B598" s="70" t="s">
        <v>727</v>
      </c>
      <c r="C598" s="11" t="s">
        <v>13</v>
      </c>
      <c r="D598" s="11">
        <v>10</v>
      </c>
      <c r="E598" s="12">
        <v>5586.6500000000005</v>
      </c>
      <c r="F598" s="12">
        <f>E598/100*$I$2*Main!$AB$2</f>
        <v>0</v>
      </c>
      <c r="G598" s="13">
        <f>F598*Main!$AB$3</f>
        <v>0</v>
      </c>
      <c r="H598" s="71"/>
    </row>
    <row r="599" spans="1:8">
      <c r="A599" s="69">
        <v>9257384</v>
      </c>
      <c r="B599" s="70" t="s">
        <v>728</v>
      </c>
      <c r="C599" s="11" t="s">
        <v>13</v>
      </c>
      <c r="D599" s="11">
        <v>10</v>
      </c>
      <c r="E599" s="12">
        <v>5949.1500000000005</v>
      </c>
      <c r="F599" s="12">
        <f>E599/100*$I$2*Main!$AB$2</f>
        <v>0</v>
      </c>
      <c r="G599" s="13">
        <f>F599*Main!$AB$3</f>
        <v>0</v>
      </c>
      <c r="H599" s="71"/>
    </row>
    <row r="600" spans="1:8">
      <c r="A600" s="69">
        <v>9257385</v>
      </c>
      <c r="B600" s="70" t="s">
        <v>729</v>
      </c>
      <c r="C600" s="11" t="s">
        <v>13</v>
      </c>
      <c r="D600" s="11">
        <v>10</v>
      </c>
      <c r="E600" s="12">
        <v>6674.22</v>
      </c>
      <c r="F600" s="12">
        <f>E600/100*$I$2*Main!$AB$2</f>
        <v>0</v>
      </c>
      <c r="G600" s="13">
        <f>F600*Main!$AB$3</f>
        <v>0</v>
      </c>
      <c r="H600" s="71"/>
    </row>
    <row r="601" spans="1:8">
      <c r="A601" s="69">
        <v>9255714</v>
      </c>
      <c r="B601" s="70" t="s">
        <v>730</v>
      </c>
      <c r="C601" s="11" t="s">
        <v>13</v>
      </c>
      <c r="D601" s="11">
        <v>10</v>
      </c>
      <c r="E601" s="12">
        <v>4076.76</v>
      </c>
      <c r="F601" s="12">
        <f>E601/100*$I$2*Main!$AB$2</f>
        <v>0</v>
      </c>
      <c r="G601" s="13">
        <f>F601*Main!$AB$3</f>
        <v>0</v>
      </c>
      <c r="H601" s="71"/>
    </row>
    <row r="602" spans="1:8">
      <c r="A602" s="69">
        <v>9255715</v>
      </c>
      <c r="B602" s="70" t="s">
        <v>731</v>
      </c>
      <c r="C602" s="11" t="s">
        <v>13</v>
      </c>
      <c r="D602" s="11">
        <v>10</v>
      </c>
      <c r="E602" s="12">
        <v>4562.46</v>
      </c>
      <c r="F602" s="12">
        <f>E602/100*$I$2*Main!$AB$2</f>
        <v>0</v>
      </c>
      <c r="G602" s="13">
        <f>F602*Main!$AB$3</f>
        <v>0</v>
      </c>
      <c r="H602" s="71"/>
    </row>
    <row r="603" spans="1:8">
      <c r="A603" s="69">
        <v>9255716</v>
      </c>
      <c r="B603" s="70" t="s">
        <v>732</v>
      </c>
      <c r="C603" s="11" t="s">
        <v>13</v>
      </c>
      <c r="D603" s="11">
        <v>10</v>
      </c>
      <c r="E603" s="12">
        <v>4805.3100000000004</v>
      </c>
      <c r="F603" s="12">
        <f>E603/100*$I$2*Main!$AB$2</f>
        <v>0</v>
      </c>
      <c r="G603" s="13">
        <f>F603*Main!$AB$3</f>
        <v>0</v>
      </c>
      <c r="H603" s="71"/>
    </row>
    <row r="604" spans="1:8">
      <c r="A604" s="69">
        <v>9255717</v>
      </c>
      <c r="B604" s="70" t="s">
        <v>733</v>
      </c>
      <c r="C604" s="11" t="s">
        <v>13</v>
      </c>
      <c r="D604" s="11">
        <v>10</v>
      </c>
      <c r="E604" s="12">
        <v>5048.1900000000005</v>
      </c>
      <c r="F604" s="12">
        <f>E604/100*$I$2*Main!$AB$2</f>
        <v>0</v>
      </c>
      <c r="G604" s="13">
        <f>F604*Main!$AB$3</f>
        <v>0</v>
      </c>
      <c r="H604" s="71"/>
    </row>
    <row r="605" spans="1:8">
      <c r="A605" s="69">
        <v>9255718</v>
      </c>
      <c r="B605" s="70" t="s">
        <v>734</v>
      </c>
      <c r="C605" s="11" t="s">
        <v>13</v>
      </c>
      <c r="D605" s="11">
        <v>10</v>
      </c>
      <c r="E605" s="12">
        <v>5533.89</v>
      </c>
      <c r="F605" s="12">
        <f>E605/100*$I$2*Main!$AB$2</f>
        <v>0</v>
      </c>
      <c r="G605" s="13">
        <f>F605*Main!$AB$3</f>
        <v>0</v>
      </c>
      <c r="H605" s="71"/>
    </row>
    <row r="606" spans="1:8">
      <c r="A606" s="69">
        <v>9255719</v>
      </c>
      <c r="B606" s="70" t="s">
        <v>735</v>
      </c>
      <c r="C606" s="11" t="s">
        <v>13</v>
      </c>
      <c r="D606" s="11">
        <v>10</v>
      </c>
      <c r="E606" s="12">
        <v>6505.35</v>
      </c>
      <c r="F606" s="12">
        <f>E606/100*$I$2*Main!$AB$2</f>
        <v>0</v>
      </c>
      <c r="G606" s="13">
        <f>F606*Main!$AB$3</f>
        <v>0</v>
      </c>
      <c r="H606" s="71"/>
    </row>
    <row r="607" spans="1:8">
      <c r="A607" s="69">
        <v>9255720</v>
      </c>
      <c r="B607" s="70" t="s">
        <v>736</v>
      </c>
      <c r="C607" s="11" t="s">
        <v>13</v>
      </c>
      <c r="D607" s="11">
        <v>10</v>
      </c>
      <c r="E607" s="12">
        <v>6991.05</v>
      </c>
      <c r="F607" s="12">
        <f>E607/100*$I$2*Main!$AB$2</f>
        <v>0</v>
      </c>
      <c r="G607" s="13">
        <f>F607*Main!$AB$3</f>
        <v>0</v>
      </c>
      <c r="H607" s="71"/>
    </row>
    <row r="608" spans="1:8">
      <c r="A608" s="69">
        <v>9255721</v>
      </c>
      <c r="B608" s="70" t="s">
        <v>737</v>
      </c>
      <c r="C608" s="11" t="s">
        <v>13</v>
      </c>
      <c r="D608" s="11">
        <v>10</v>
      </c>
      <c r="E608" s="12">
        <v>7476.77</v>
      </c>
      <c r="F608" s="12">
        <f>E608/100*$I$2*Main!$AB$2</f>
        <v>0</v>
      </c>
      <c r="G608" s="13">
        <f>F608*Main!$AB$3</f>
        <v>0</v>
      </c>
      <c r="H608" s="71"/>
    </row>
    <row r="609" spans="1:8">
      <c r="A609" s="69">
        <v>9255722</v>
      </c>
      <c r="B609" s="70" t="s">
        <v>738</v>
      </c>
      <c r="C609" s="11" t="s">
        <v>13</v>
      </c>
      <c r="D609" s="11">
        <v>10</v>
      </c>
      <c r="E609" s="12">
        <v>8448.23</v>
      </c>
      <c r="F609" s="12">
        <f>E609/100*$I$2*Main!$AB$2</f>
        <v>0</v>
      </c>
      <c r="G609" s="13">
        <f>F609*Main!$AB$3</f>
        <v>0</v>
      </c>
      <c r="H609" s="71"/>
    </row>
    <row r="610" spans="1:8">
      <c r="A610" s="69">
        <v>9257404</v>
      </c>
      <c r="B610" s="70" t="s">
        <v>739</v>
      </c>
      <c r="C610" s="11" t="s">
        <v>13</v>
      </c>
      <c r="D610" s="11">
        <v>10</v>
      </c>
      <c r="E610" s="12">
        <v>4076.76</v>
      </c>
      <c r="F610" s="12">
        <f>E610/100*$I$2*Main!$AB$2</f>
        <v>0</v>
      </c>
      <c r="G610" s="13">
        <f>F610*Main!$AB$3</f>
        <v>0</v>
      </c>
      <c r="H610" s="71"/>
    </row>
    <row r="611" spans="1:8">
      <c r="A611" s="69">
        <v>9257405</v>
      </c>
      <c r="B611" s="70" t="s">
        <v>740</v>
      </c>
      <c r="C611" s="11" t="s">
        <v>13</v>
      </c>
      <c r="D611" s="11">
        <v>10</v>
      </c>
      <c r="E611" s="12">
        <v>4562.46</v>
      </c>
      <c r="F611" s="12">
        <f>E611/100*$I$2*Main!$AB$2</f>
        <v>0</v>
      </c>
      <c r="G611" s="13">
        <f>F611*Main!$AB$3</f>
        <v>0</v>
      </c>
      <c r="H611" s="71"/>
    </row>
    <row r="612" spans="1:8">
      <c r="A612" s="69">
        <v>9257406</v>
      </c>
      <c r="B612" s="70" t="s">
        <v>741</v>
      </c>
      <c r="C612" s="11" t="s">
        <v>13</v>
      </c>
      <c r="D612" s="11">
        <v>10</v>
      </c>
      <c r="E612" s="12">
        <v>4805.3100000000004</v>
      </c>
      <c r="F612" s="12">
        <f>E612/100*$I$2*Main!$AB$2</f>
        <v>0</v>
      </c>
      <c r="G612" s="13">
        <f>F612*Main!$AB$3</f>
        <v>0</v>
      </c>
      <c r="H612" s="71"/>
    </row>
    <row r="613" spans="1:8">
      <c r="A613" s="69">
        <v>9257407</v>
      </c>
      <c r="B613" s="70" t="s">
        <v>742</v>
      </c>
      <c r="C613" s="11" t="s">
        <v>13</v>
      </c>
      <c r="D613" s="11">
        <v>10</v>
      </c>
      <c r="E613" s="12">
        <v>5048.1900000000005</v>
      </c>
      <c r="F613" s="12">
        <f>E613/100*$I$2*Main!$AB$2</f>
        <v>0</v>
      </c>
      <c r="G613" s="13">
        <f>F613*Main!$AB$3</f>
        <v>0</v>
      </c>
      <c r="H613" s="71"/>
    </row>
    <row r="614" spans="1:8">
      <c r="A614" s="69">
        <v>9257408</v>
      </c>
      <c r="B614" s="70" t="s">
        <v>743</v>
      </c>
      <c r="C614" s="11" t="s">
        <v>13</v>
      </c>
      <c r="D614" s="11">
        <v>10</v>
      </c>
      <c r="E614" s="12">
        <v>5533.89</v>
      </c>
      <c r="F614" s="12">
        <f>E614/100*$I$2*Main!$AB$2</f>
        <v>0</v>
      </c>
      <c r="G614" s="13">
        <f>F614*Main!$AB$3</f>
        <v>0</v>
      </c>
      <c r="H614" s="71"/>
    </row>
    <row r="615" spans="1:8">
      <c r="A615" s="69">
        <v>9257409</v>
      </c>
      <c r="B615" s="70" t="s">
        <v>744</v>
      </c>
      <c r="C615" s="11" t="s">
        <v>13</v>
      </c>
      <c r="D615" s="11">
        <v>10</v>
      </c>
      <c r="E615" s="12">
        <v>6505.35</v>
      </c>
      <c r="F615" s="12">
        <f>E615/100*$I$2*Main!$AB$2</f>
        <v>0</v>
      </c>
      <c r="G615" s="13">
        <f>F615*Main!$AB$3</f>
        <v>0</v>
      </c>
      <c r="H615" s="71"/>
    </row>
    <row r="616" spans="1:8">
      <c r="A616" s="69">
        <v>9257410</v>
      </c>
      <c r="B616" s="70" t="s">
        <v>745</v>
      </c>
      <c r="C616" s="11" t="s">
        <v>13</v>
      </c>
      <c r="D616" s="11">
        <v>10</v>
      </c>
      <c r="E616" s="12">
        <v>6991.05</v>
      </c>
      <c r="F616" s="12">
        <f>E616/100*$I$2*Main!$AB$2</f>
        <v>0</v>
      </c>
      <c r="G616" s="13">
        <f>F616*Main!$AB$3</f>
        <v>0</v>
      </c>
      <c r="H616" s="71"/>
    </row>
    <row r="617" spans="1:8">
      <c r="A617" s="69">
        <v>9257411</v>
      </c>
      <c r="B617" s="70" t="s">
        <v>746</v>
      </c>
      <c r="C617" s="11" t="s">
        <v>13</v>
      </c>
      <c r="D617" s="11">
        <v>10</v>
      </c>
      <c r="E617" s="12">
        <v>7476.77</v>
      </c>
      <c r="F617" s="12">
        <f>E617/100*$I$2*Main!$AB$2</f>
        <v>0</v>
      </c>
      <c r="G617" s="13">
        <f>F617*Main!$AB$3</f>
        <v>0</v>
      </c>
      <c r="H617" s="71"/>
    </row>
    <row r="618" spans="1:8">
      <c r="A618" s="69">
        <v>9257412</v>
      </c>
      <c r="B618" s="70" t="s">
        <v>747</v>
      </c>
      <c r="C618" s="11" t="s">
        <v>13</v>
      </c>
      <c r="D618" s="11">
        <v>10</v>
      </c>
      <c r="E618" s="12">
        <v>8448.23</v>
      </c>
      <c r="F618" s="12">
        <f>E618/100*$I$2*Main!$AB$2</f>
        <v>0</v>
      </c>
      <c r="G618" s="13">
        <f>F618*Main!$AB$3</f>
        <v>0</v>
      </c>
      <c r="H618" s="71"/>
    </row>
    <row r="619" spans="1:8">
      <c r="A619" s="69">
        <v>9255741</v>
      </c>
      <c r="B619" s="70" t="s">
        <v>748</v>
      </c>
      <c r="C619" s="11" t="s">
        <v>13</v>
      </c>
      <c r="D619" s="11">
        <v>10</v>
      </c>
      <c r="E619" s="12">
        <v>4920.72</v>
      </c>
      <c r="F619" s="12">
        <f>E619/100*$I$2*Main!$AB$2</f>
        <v>0</v>
      </c>
      <c r="G619" s="13">
        <f>F619*Main!$AB$3</f>
        <v>0</v>
      </c>
      <c r="H619" s="71"/>
    </row>
    <row r="620" spans="1:8">
      <c r="A620" s="69">
        <v>9255742</v>
      </c>
      <c r="B620" s="70" t="s">
        <v>749</v>
      </c>
      <c r="C620" s="11" t="s">
        <v>13</v>
      </c>
      <c r="D620" s="11">
        <v>10</v>
      </c>
      <c r="E620" s="12">
        <v>5638.04</v>
      </c>
      <c r="F620" s="12">
        <f>E620/100*$I$2*Main!$AB$2</f>
        <v>0</v>
      </c>
      <c r="G620" s="13">
        <f>F620*Main!$AB$3</f>
        <v>0</v>
      </c>
      <c r="H620" s="71"/>
    </row>
    <row r="621" spans="1:8">
      <c r="A621" s="69">
        <v>9255743</v>
      </c>
      <c r="B621" s="70" t="s">
        <v>750</v>
      </c>
      <c r="C621" s="11" t="s">
        <v>13</v>
      </c>
      <c r="D621" s="11">
        <v>10</v>
      </c>
      <c r="E621" s="12">
        <v>5996.66</v>
      </c>
      <c r="F621" s="12">
        <f>E621/100*$I$2*Main!$AB$2</f>
        <v>0</v>
      </c>
      <c r="G621" s="13">
        <f>F621*Main!$AB$3</f>
        <v>0</v>
      </c>
      <c r="H621" s="71"/>
    </row>
    <row r="622" spans="1:8">
      <c r="A622" s="69">
        <v>9255744</v>
      </c>
      <c r="B622" s="70" t="s">
        <v>751</v>
      </c>
      <c r="C622" s="11" t="s">
        <v>13</v>
      </c>
      <c r="D622" s="11">
        <v>10</v>
      </c>
      <c r="E622" s="12">
        <v>6355.29</v>
      </c>
      <c r="F622" s="12">
        <f>E622/100*$I$2*Main!$AB$2</f>
        <v>0</v>
      </c>
      <c r="G622" s="13">
        <f>F622*Main!$AB$3</f>
        <v>0</v>
      </c>
      <c r="H622" s="71"/>
    </row>
    <row r="623" spans="1:8">
      <c r="A623" s="69">
        <v>9255745</v>
      </c>
      <c r="B623" s="70" t="s">
        <v>752</v>
      </c>
      <c r="C623" s="11"/>
      <c r="D623" s="11">
        <v>10</v>
      </c>
      <c r="E623" s="12">
        <v>7072.58</v>
      </c>
      <c r="F623" s="12">
        <f>E623/100*$I$2*Main!$AB$2</f>
        <v>0</v>
      </c>
      <c r="G623" s="13">
        <f>F623*Main!$AB$3</f>
        <v>0</v>
      </c>
      <c r="H623" s="71"/>
    </row>
    <row r="624" spans="1:8">
      <c r="A624" s="69">
        <v>9255746</v>
      </c>
      <c r="B624" s="70" t="s">
        <v>753</v>
      </c>
      <c r="C624" s="11" t="s">
        <v>13</v>
      </c>
      <c r="D624" s="11">
        <v>10</v>
      </c>
      <c r="E624" s="12">
        <v>8507.14</v>
      </c>
      <c r="F624" s="12">
        <f>E624/100*$I$2*Main!$AB$2</f>
        <v>0</v>
      </c>
      <c r="G624" s="13">
        <f>F624*Main!$AB$3</f>
        <v>0</v>
      </c>
      <c r="H624" s="71"/>
    </row>
    <row r="625" spans="1:8">
      <c r="A625" s="69">
        <v>9255747</v>
      </c>
      <c r="B625" s="70" t="s">
        <v>754</v>
      </c>
      <c r="C625" s="11"/>
      <c r="D625" s="11">
        <v>10</v>
      </c>
      <c r="E625" s="12">
        <v>9224.4500000000007</v>
      </c>
      <c r="F625" s="12">
        <f>E625/100*$I$2*Main!$AB$2</f>
        <v>0</v>
      </c>
      <c r="G625" s="13">
        <f>F625*Main!$AB$3</f>
        <v>0</v>
      </c>
      <c r="H625" s="71"/>
    </row>
    <row r="626" spans="1:8">
      <c r="A626" s="69">
        <v>9255748</v>
      </c>
      <c r="B626" s="70" t="s">
        <v>755</v>
      </c>
      <c r="C626" s="11" t="s">
        <v>13</v>
      </c>
      <c r="D626" s="11">
        <v>10</v>
      </c>
      <c r="E626" s="12">
        <v>9941.68</v>
      </c>
      <c r="F626" s="12">
        <f>E626/100*$I$2*Main!$AB$2</f>
        <v>0</v>
      </c>
      <c r="G626" s="13">
        <f>F626*Main!$AB$3</f>
        <v>0</v>
      </c>
      <c r="H626" s="71"/>
    </row>
    <row r="627" spans="1:8">
      <c r="A627" s="69">
        <v>9255749</v>
      </c>
      <c r="B627" s="70" t="s">
        <v>756</v>
      </c>
      <c r="C627" s="11" t="s">
        <v>13</v>
      </c>
      <c r="D627" s="11">
        <v>10</v>
      </c>
      <c r="E627" s="12">
        <v>11376.28</v>
      </c>
      <c r="F627" s="12">
        <f>E627/100*$I$2*Main!$AB$2</f>
        <v>0</v>
      </c>
      <c r="G627" s="13">
        <f>F627*Main!$AB$3</f>
        <v>0</v>
      </c>
      <c r="H627" s="71"/>
    </row>
    <row r="628" spans="1:8">
      <c r="A628" s="69">
        <v>9257431</v>
      </c>
      <c r="B628" s="70" t="s">
        <v>757</v>
      </c>
      <c r="C628" s="11" t="s">
        <v>13</v>
      </c>
      <c r="D628" s="11">
        <v>10</v>
      </c>
      <c r="E628" s="12">
        <v>4920.72</v>
      </c>
      <c r="F628" s="12">
        <f>E628/100*$I$2*Main!$AB$2</f>
        <v>0</v>
      </c>
      <c r="G628" s="13">
        <f>F628*Main!$AB$3</f>
        <v>0</v>
      </c>
      <c r="H628" s="71"/>
    </row>
    <row r="629" spans="1:8">
      <c r="A629" s="69">
        <v>9257432</v>
      </c>
      <c r="B629" s="70" t="s">
        <v>758</v>
      </c>
      <c r="C629" s="11" t="s">
        <v>13</v>
      </c>
      <c r="D629" s="11">
        <v>10</v>
      </c>
      <c r="E629" s="12">
        <v>5638.04</v>
      </c>
      <c r="F629" s="12">
        <f>E629/100*$I$2*Main!$AB$2</f>
        <v>0</v>
      </c>
      <c r="G629" s="13">
        <f>F629*Main!$AB$3</f>
        <v>0</v>
      </c>
      <c r="H629" s="71"/>
    </row>
    <row r="630" spans="1:8">
      <c r="A630" s="69">
        <v>9257433</v>
      </c>
      <c r="B630" s="70" t="s">
        <v>759</v>
      </c>
      <c r="C630" s="11" t="s">
        <v>13</v>
      </c>
      <c r="D630" s="11">
        <v>10</v>
      </c>
      <c r="E630" s="12">
        <v>5996.66</v>
      </c>
      <c r="F630" s="12">
        <f>E630/100*$I$2*Main!$AB$2</f>
        <v>0</v>
      </c>
      <c r="G630" s="13">
        <f>F630*Main!$AB$3</f>
        <v>0</v>
      </c>
      <c r="H630" s="71"/>
    </row>
    <row r="631" spans="1:8">
      <c r="A631" s="69">
        <v>9257434</v>
      </c>
      <c r="B631" s="70" t="s">
        <v>760</v>
      </c>
      <c r="C631" s="11" t="s">
        <v>13</v>
      </c>
      <c r="D631" s="11">
        <v>10</v>
      </c>
      <c r="E631" s="12">
        <v>6355.29</v>
      </c>
      <c r="F631" s="12">
        <f>E631/100*$I$2*Main!$AB$2</f>
        <v>0</v>
      </c>
      <c r="G631" s="13">
        <f>F631*Main!$AB$3</f>
        <v>0</v>
      </c>
      <c r="H631" s="71"/>
    </row>
    <row r="632" spans="1:8">
      <c r="A632" s="69">
        <v>9257435</v>
      </c>
      <c r="B632" s="70" t="s">
        <v>761</v>
      </c>
      <c r="C632" s="11" t="s">
        <v>13</v>
      </c>
      <c r="D632" s="11">
        <v>10</v>
      </c>
      <c r="E632" s="12">
        <v>7072.58</v>
      </c>
      <c r="F632" s="12">
        <f>E632/100*$I$2*Main!$AB$2</f>
        <v>0</v>
      </c>
      <c r="G632" s="13">
        <f>F632*Main!$AB$3</f>
        <v>0</v>
      </c>
      <c r="H632" s="71"/>
    </row>
    <row r="633" spans="1:8">
      <c r="A633" s="69">
        <v>9257436</v>
      </c>
      <c r="B633" s="70" t="s">
        <v>762</v>
      </c>
      <c r="C633" s="11" t="s">
        <v>13</v>
      </c>
      <c r="D633" s="11">
        <v>10</v>
      </c>
      <c r="E633" s="12">
        <v>8507.14</v>
      </c>
      <c r="F633" s="12">
        <f>E633/100*$I$2*Main!$AB$2</f>
        <v>0</v>
      </c>
      <c r="G633" s="13">
        <f>F633*Main!$AB$3</f>
        <v>0</v>
      </c>
      <c r="H633" s="71"/>
    </row>
    <row r="634" spans="1:8">
      <c r="A634" s="69">
        <v>9257437</v>
      </c>
      <c r="B634" s="70" t="s">
        <v>763</v>
      </c>
      <c r="C634" s="11" t="s">
        <v>13</v>
      </c>
      <c r="D634" s="11">
        <v>10</v>
      </c>
      <c r="E634" s="12">
        <v>9224.4500000000007</v>
      </c>
      <c r="F634" s="12">
        <f>E634/100*$I$2*Main!$AB$2</f>
        <v>0</v>
      </c>
      <c r="G634" s="13">
        <f>F634*Main!$AB$3</f>
        <v>0</v>
      </c>
      <c r="H634" s="71"/>
    </row>
    <row r="635" spans="1:8">
      <c r="A635" s="69">
        <v>9257438</v>
      </c>
      <c r="B635" s="70" t="s">
        <v>764</v>
      </c>
      <c r="C635" s="11" t="s">
        <v>13</v>
      </c>
      <c r="D635" s="11">
        <v>10</v>
      </c>
      <c r="E635" s="12">
        <v>9941.68</v>
      </c>
      <c r="F635" s="12">
        <f>E635/100*$I$2*Main!$AB$2</f>
        <v>0</v>
      </c>
      <c r="G635" s="13">
        <f>F635*Main!$AB$3</f>
        <v>0</v>
      </c>
      <c r="H635" s="71"/>
    </row>
    <row r="636" spans="1:8">
      <c r="A636" s="69">
        <v>9257439</v>
      </c>
      <c r="B636" s="70" t="s">
        <v>765</v>
      </c>
      <c r="C636" s="11" t="s">
        <v>13</v>
      </c>
      <c r="D636" s="11">
        <v>10</v>
      </c>
      <c r="E636" s="12">
        <v>11376.28</v>
      </c>
      <c r="F636" s="12">
        <f>E636/100*$I$2*Main!$AB$2</f>
        <v>0</v>
      </c>
      <c r="G636" s="13">
        <f>F636*Main!$AB$3</f>
        <v>0</v>
      </c>
      <c r="H636" s="71"/>
    </row>
    <row r="637" spans="1:8">
      <c r="A637" s="69">
        <v>9257539</v>
      </c>
      <c r="B637" s="70" t="s">
        <v>766</v>
      </c>
      <c r="C637" s="11" t="s">
        <v>13</v>
      </c>
      <c r="D637" s="11">
        <v>10</v>
      </c>
      <c r="E637" s="12">
        <v>4920.72</v>
      </c>
      <c r="F637" s="12">
        <f>E637/100*$I$2*Main!$AB$2</f>
        <v>0</v>
      </c>
      <c r="G637" s="13">
        <f>F637*Main!$AB$3</f>
        <v>0</v>
      </c>
      <c r="H637" s="71"/>
    </row>
    <row r="638" spans="1:8">
      <c r="A638" s="69">
        <v>9257540</v>
      </c>
      <c r="B638" s="70" t="s">
        <v>767</v>
      </c>
      <c r="C638" s="11" t="s">
        <v>13</v>
      </c>
      <c r="D638" s="11">
        <v>10</v>
      </c>
      <c r="E638" s="12">
        <v>5638.04</v>
      </c>
      <c r="F638" s="12">
        <f>E638/100*$I$2*Main!$AB$2</f>
        <v>0</v>
      </c>
      <c r="G638" s="13">
        <f>F638*Main!$AB$3</f>
        <v>0</v>
      </c>
      <c r="H638" s="71"/>
    </row>
    <row r="639" spans="1:8">
      <c r="A639" s="69">
        <v>9257541</v>
      </c>
      <c r="B639" s="70" t="s">
        <v>768</v>
      </c>
      <c r="C639" s="11" t="s">
        <v>13</v>
      </c>
      <c r="D639" s="11">
        <v>10</v>
      </c>
      <c r="E639" s="12">
        <v>5996.66</v>
      </c>
      <c r="F639" s="12">
        <f>E639/100*$I$2*Main!$AB$2</f>
        <v>0</v>
      </c>
      <c r="G639" s="13">
        <f>F639*Main!$AB$3</f>
        <v>0</v>
      </c>
      <c r="H639" s="71"/>
    </row>
    <row r="640" spans="1:8">
      <c r="A640" s="69">
        <v>9257542</v>
      </c>
      <c r="B640" s="70" t="s">
        <v>769</v>
      </c>
      <c r="C640" s="11" t="s">
        <v>13</v>
      </c>
      <c r="D640" s="11">
        <v>10</v>
      </c>
      <c r="E640" s="12">
        <v>6355.29</v>
      </c>
      <c r="F640" s="12">
        <f>E640/100*$I$2*Main!$AB$2</f>
        <v>0</v>
      </c>
      <c r="G640" s="13">
        <f>F640*Main!$AB$3</f>
        <v>0</v>
      </c>
      <c r="H640" s="71"/>
    </row>
    <row r="641" spans="1:8">
      <c r="A641" s="69">
        <v>9257543</v>
      </c>
      <c r="B641" s="70" t="s">
        <v>770</v>
      </c>
      <c r="C641" s="11" t="s">
        <v>13</v>
      </c>
      <c r="D641" s="11">
        <v>10</v>
      </c>
      <c r="E641" s="12">
        <v>7072.58</v>
      </c>
      <c r="F641" s="12">
        <f>E641/100*$I$2*Main!$AB$2</f>
        <v>0</v>
      </c>
      <c r="G641" s="13">
        <f>F641*Main!$AB$3</f>
        <v>0</v>
      </c>
      <c r="H641" s="71"/>
    </row>
    <row r="642" spans="1:8">
      <c r="A642" s="69">
        <v>9257544</v>
      </c>
      <c r="B642" s="70" t="s">
        <v>771</v>
      </c>
      <c r="C642" s="11" t="s">
        <v>13</v>
      </c>
      <c r="D642" s="11">
        <v>10</v>
      </c>
      <c r="E642" s="12">
        <v>8507.14</v>
      </c>
      <c r="F642" s="12">
        <f>E642/100*$I$2*Main!$AB$2</f>
        <v>0</v>
      </c>
      <c r="G642" s="13">
        <f>F642*Main!$AB$3</f>
        <v>0</v>
      </c>
      <c r="H642" s="71"/>
    </row>
    <row r="643" spans="1:8">
      <c r="A643" s="69">
        <v>9257545</v>
      </c>
      <c r="B643" s="70" t="s">
        <v>772</v>
      </c>
      <c r="C643" s="11" t="s">
        <v>13</v>
      </c>
      <c r="D643" s="11">
        <v>10</v>
      </c>
      <c r="E643" s="12">
        <v>9224.4500000000007</v>
      </c>
      <c r="F643" s="12">
        <f>E643/100*$I$2*Main!$AB$2</f>
        <v>0</v>
      </c>
      <c r="G643" s="13">
        <f>F643*Main!$AB$3</f>
        <v>0</v>
      </c>
      <c r="H643" s="71"/>
    </row>
    <row r="644" spans="1:8">
      <c r="A644" s="69">
        <v>9257546</v>
      </c>
      <c r="B644" s="70" t="s">
        <v>773</v>
      </c>
      <c r="C644" s="11" t="s">
        <v>13</v>
      </c>
      <c r="D644" s="11">
        <v>10</v>
      </c>
      <c r="E644" s="12">
        <v>9941.68</v>
      </c>
      <c r="F644" s="12">
        <f>E644/100*$I$2*Main!$AB$2</f>
        <v>0</v>
      </c>
      <c r="G644" s="13">
        <f>F644*Main!$AB$3</f>
        <v>0</v>
      </c>
      <c r="H644" s="71"/>
    </row>
    <row r="645" spans="1:8">
      <c r="A645" s="69">
        <v>9257547</v>
      </c>
      <c r="B645" s="70" t="s">
        <v>774</v>
      </c>
      <c r="C645" s="11" t="s">
        <v>13</v>
      </c>
      <c r="D645" s="11">
        <v>10</v>
      </c>
      <c r="E645" s="12">
        <v>11376.28</v>
      </c>
      <c r="F645" s="12">
        <f>E645/100*$I$2*Main!$AB$2</f>
        <v>0</v>
      </c>
      <c r="G645" s="13">
        <f>F645*Main!$AB$3</f>
        <v>0</v>
      </c>
      <c r="H645" s="71"/>
    </row>
    <row r="646" spans="1:8">
      <c r="A646" s="69">
        <v>9257566</v>
      </c>
      <c r="B646" s="70" t="s">
        <v>775</v>
      </c>
      <c r="C646" s="11" t="s">
        <v>13</v>
      </c>
      <c r="D646" s="11">
        <v>10</v>
      </c>
      <c r="E646" s="12">
        <v>4920.72</v>
      </c>
      <c r="F646" s="12">
        <f>E646/100*$I$2*Main!$AB$2</f>
        <v>0</v>
      </c>
      <c r="G646" s="13">
        <f>F646*Main!$AB$3</f>
        <v>0</v>
      </c>
      <c r="H646" s="71"/>
    </row>
    <row r="647" spans="1:8">
      <c r="A647" s="69">
        <v>9257567</v>
      </c>
      <c r="B647" s="70" t="s">
        <v>776</v>
      </c>
      <c r="C647" s="11" t="s">
        <v>13</v>
      </c>
      <c r="D647" s="11">
        <v>10</v>
      </c>
      <c r="E647" s="12">
        <v>5638.04</v>
      </c>
      <c r="F647" s="12">
        <f>E647/100*$I$2*Main!$AB$2</f>
        <v>0</v>
      </c>
      <c r="G647" s="13">
        <f>F647*Main!$AB$3</f>
        <v>0</v>
      </c>
      <c r="H647" s="71"/>
    </row>
    <row r="648" spans="1:8">
      <c r="A648" s="69">
        <v>9257568</v>
      </c>
      <c r="B648" s="70" t="s">
        <v>777</v>
      </c>
      <c r="C648" s="11" t="s">
        <v>13</v>
      </c>
      <c r="D648" s="11">
        <v>10</v>
      </c>
      <c r="E648" s="12">
        <v>5996.66</v>
      </c>
      <c r="F648" s="12">
        <f>E648/100*$I$2*Main!$AB$2</f>
        <v>0</v>
      </c>
      <c r="G648" s="13">
        <f>F648*Main!$AB$3</f>
        <v>0</v>
      </c>
      <c r="H648" s="71"/>
    </row>
    <row r="649" spans="1:8">
      <c r="A649" s="69">
        <v>9257569</v>
      </c>
      <c r="B649" s="70" t="s">
        <v>778</v>
      </c>
      <c r="C649" s="11" t="s">
        <v>13</v>
      </c>
      <c r="D649" s="11">
        <v>10</v>
      </c>
      <c r="E649" s="12">
        <v>6355.29</v>
      </c>
      <c r="F649" s="12">
        <f>E649/100*$I$2*Main!$AB$2</f>
        <v>0</v>
      </c>
      <c r="G649" s="13">
        <f>F649*Main!$AB$3</f>
        <v>0</v>
      </c>
      <c r="H649" s="71"/>
    </row>
    <row r="650" spans="1:8">
      <c r="A650" s="69">
        <v>9257570</v>
      </c>
      <c r="B650" s="70" t="s">
        <v>779</v>
      </c>
      <c r="C650" s="11" t="s">
        <v>13</v>
      </c>
      <c r="D650" s="11">
        <v>10</v>
      </c>
      <c r="E650" s="12">
        <v>7072.58</v>
      </c>
      <c r="F650" s="12">
        <f>E650/100*$I$2*Main!$AB$2</f>
        <v>0</v>
      </c>
      <c r="G650" s="13">
        <f>F650*Main!$AB$3</f>
        <v>0</v>
      </c>
      <c r="H650" s="71"/>
    </row>
    <row r="651" spans="1:8">
      <c r="A651" s="69">
        <v>9257571</v>
      </c>
      <c r="B651" s="70" t="s">
        <v>780</v>
      </c>
      <c r="C651" s="11" t="s">
        <v>13</v>
      </c>
      <c r="D651" s="11">
        <v>10</v>
      </c>
      <c r="E651" s="12">
        <v>8507.14</v>
      </c>
      <c r="F651" s="12">
        <f>E651/100*$I$2*Main!$AB$2</f>
        <v>0</v>
      </c>
      <c r="G651" s="13">
        <f>F651*Main!$AB$3</f>
        <v>0</v>
      </c>
      <c r="H651" s="71"/>
    </row>
    <row r="652" spans="1:8">
      <c r="A652" s="69">
        <v>9257572</v>
      </c>
      <c r="B652" s="70" t="s">
        <v>781</v>
      </c>
      <c r="C652" s="11" t="s">
        <v>13</v>
      </c>
      <c r="D652" s="11">
        <v>10</v>
      </c>
      <c r="E652" s="12">
        <v>9224.4500000000007</v>
      </c>
      <c r="F652" s="12">
        <f>E652/100*$I$2*Main!$AB$2</f>
        <v>0</v>
      </c>
      <c r="G652" s="13">
        <f>F652*Main!$AB$3</f>
        <v>0</v>
      </c>
      <c r="H652" s="71"/>
    </row>
    <row r="653" spans="1:8">
      <c r="A653" s="69">
        <v>9257573</v>
      </c>
      <c r="B653" s="70" t="s">
        <v>782</v>
      </c>
      <c r="C653" s="11" t="s">
        <v>13</v>
      </c>
      <c r="D653" s="11">
        <v>10</v>
      </c>
      <c r="E653" s="12">
        <v>9941.68</v>
      </c>
      <c r="F653" s="12">
        <f>E653/100*$I$2*Main!$AB$2</f>
        <v>0</v>
      </c>
      <c r="G653" s="13">
        <f>F653*Main!$AB$3</f>
        <v>0</v>
      </c>
      <c r="H653" s="71"/>
    </row>
    <row r="654" spans="1:8">
      <c r="A654" s="69">
        <v>9257574</v>
      </c>
      <c r="B654" s="70" t="s">
        <v>783</v>
      </c>
      <c r="C654" s="11" t="s">
        <v>13</v>
      </c>
      <c r="D654" s="11">
        <v>10</v>
      </c>
      <c r="E654" s="12">
        <v>11376.28</v>
      </c>
      <c r="F654" s="12">
        <f>E654/100*$I$2*Main!$AB$2</f>
        <v>0</v>
      </c>
      <c r="G654" s="13">
        <f>F654*Main!$AB$3</f>
        <v>0</v>
      </c>
      <c r="H654" s="71"/>
    </row>
    <row r="655" spans="1:8">
      <c r="A655" s="69">
        <v>9257664</v>
      </c>
      <c r="B655" s="70" t="s">
        <v>784</v>
      </c>
      <c r="C655" s="11"/>
      <c r="D655" s="11">
        <v>1</v>
      </c>
      <c r="E655" s="12">
        <v>5929.7800000000007</v>
      </c>
      <c r="F655" s="12">
        <f>E655/100*$I$2*Main!$AB$2</f>
        <v>0</v>
      </c>
      <c r="G655" s="13">
        <f>F655*Main!$AB$3</f>
        <v>0</v>
      </c>
      <c r="H655" s="71"/>
    </row>
    <row r="656" spans="1:8">
      <c r="A656" s="69">
        <v>9257652</v>
      </c>
      <c r="B656" s="70" t="s">
        <v>785</v>
      </c>
      <c r="C656" s="11"/>
      <c r="D656" s="11">
        <v>1</v>
      </c>
      <c r="E656" s="12">
        <v>3698.5400000000004</v>
      </c>
      <c r="F656" s="12">
        <f>E656/100*$I$2*Main!$AB$2</f>
        <v>0</v>
      </c>
      <c r="G656" s="13">
        <f>F656*Main!$AB$3</f>
        <v>0</v>
      </c>
      <c r="H656" s="71"/>
    </row>
    <row r="657" spans="1:8">
      <c r="A657" s="69">
        <v>9257658</v>
      </c>
      <c r="B657" s="70" t="s">
        <v>786</v>
      </c>
      <c r="C657" s="11"/>
      <c r="D657" s="11">
        <v>1</v>
      </c>
      <c r="E657" s="12">
        <v>3698.5400000000004</v>
      </c>
      <c r="F657" s="12">
        <f>E657/100*$I$2*Main!$AB$2</f>
        <v>0</v>
      </c>
      <c r="G657" s="13">
        <f>F657*Main!$AB$3</f>
        <v>0</v>
      </c>
      <c r="H657" s="71"/>
    </row>
    <row r="658" spans="1:8">
      <c r="A658" s="69">
        <v>9257704</v>
      </c>
      <c r="B658" s="70" t="s">
        <v>787</v>
      </c>
      <c r="C658" s="11"/>
      <c r="D658" s="11">
        <v>200</v>
      </c>
      <c r="E658" s="12">
        <v>37.79</v>
      </c>
      <c r="F658" s="12">
        <f>E658/100*$I$2*Main!$AB$2</f>
        <v>0</v>
      </c>
      <c r="G658" s="13">
        <f>F658*Main!$AB$3</f>
        <v>0</v>
      </c>
      <c r="H658" s="71"/>
    </row>
    <row r="659" spans="1:8">
      <c r="A659" s="69">
        <v>9204283</v>
      </c>
      <c r="B659" s="70" t="s">
        <v>788</v>
      </c>
      <c r="C659" s="11"/>
      <c r="D659" s="11">
        <v>1</v>
      </c>
      <c r="E659" s="12">
        <v>2056.13</v>
      </c>
      <c r="F659" s="12">
        <f>E659/100*$I$2*Main!$AB$2</f>
        <v>0</v>
      </c>
      <c r="G659" s="13">
        <f>F659*Main!$AB$3</f>
        <v>0</v>
      </c>
      <c r="H659" s="71"/>
    </row>
    <row r="660" spans="1:8">
      <c r="A660" s="69">
        <v>9278344</v>
      </c>
      <c r="B660" s="70" t="s">
        <v>789</v>
      </c>
      <c r="C660" s="11" t="s">
        <v>13</v>
      </c>
      <c r="D660" s="11">
        <v>1</v>
      </c>
      <c r="E660" s="12">
        <v>3328.62</v>
      </c>
      <c r="F660" s="12">
        <f>E660/100*$I$2*Main!$AB$2</f>
        <v>0</v>
      </c>
      <c r="G660" s="13">
        <f>F660*Main!$AB$3</f>
        <v>0</v>
      </c>
      <c r="H660" s="71"/>
    </row>
    <row r="661" spans="1:8">
      <c r="A661" s="69">
        <v>9255160</v>
      </c>
      <c r="B661" s="70" t="s">
        <v>790</v>
      </c>
      <c r="C661" s="11" t="s">
        <v>13</v>
      </c>
      <c r="D661" s="11">
        <v>10</v>
      </c>
      <c r="E661" s="12">
        <v>1542.03</v>
      </c>
      <c r="F661" s="12">
        <f>E661/100*$I$2*Main!$AB$2</f>
        <v>0</v>
      </c>
      <c r="G661" s="13">
        <f>F661*Main!$AB$3</f>
        <v>0</v>
      </c>
      <c r="H661" s="71"/>
    </row>
    <row r="662" spans="1:8">
      <c r="A662" s="69">
        <v>9255161</v>
      </c>
      <c r="B662" s="70" t="s">
        <v>791</v>
      </c>
      <c r="C662" s="11" t="s">
        <v>13</v>
      </c>
      <c r="D662" s="11">
        <v>10</v>
      </c>
      <c r="E662" s="12">
        <v>1542.03</v>
      </c>
      <c r="F662" s="12">
        <f>E662/100*$I$2*Main!$AB$2</f>
        <v>0</v>
      </c>
      <c r="G662" s="13">
        <f>F662*Main!$AB$3</f>
        <v>0</v>
      </c>
      <c r="H662" s="71"/>
    </row>
    <row r="663" spans="1:8">
      <c r="A663" s="69">
        <v>9255162</v>
      </c>
      <c r="B663" s="70" t="s">
        <v>792</v>
      </c>
      <c r="C663" s="11"/>
      <c r="D663" s="11">
        <v>10</v>
      </c>
      <c r="E663" s="12">
        <v>1569.41</v>
      </c>
      <c r="F663" s="12">
        <f>E663/100*$I$2*Main!$AB$2</f>
        <v>0</v>
      </c>
      <c r="G663" s="13">
        <f>F663*Main!$AB$3</f>
        <v>0</v>
      </c>
      <c r="H663" s="71"/>
    </row>
    <row r="664" spans="1:8">
      <c r="A664" s="69">
        <v>9255163</v>
      </c>
      <c r="B664" s="70" t="s">
        <v>793</v>
      </c>
      <c r="C664" s="11"/>
      <c r="D664" s="11">
        <v>10</v>
      </c>
      <c r="E664" s="12">
        <v>1569.41</v>
      </c>
      <c r="F664" s="12">
        <f>E664/100*$I$2*Main!$AB$2</f>
        <v>0</v>
      </c>
      <c r="G664" s="13">
        <f>F664*Main!$AB$3</f>
        <v>0</v>
      </c>
      <c r="H664" s="71"/>
    </row>
    <row r="665" spans="1:8">
      <c r="A665" s="69">
        <v>9255164</v>
      </c>
      <c r="B665" s="70" t="s">
        <v>794</v>
      </c>
      <c r="C665" s="11"/>
      <c r="D665" s="11">
        <v>10</v>
      </c>
      <c r="E665" s="12">
        <v>1596.8</v>
      </c>
      <c r="F665" s="12">
        <f>E665/100*$I$2*Main!$AB$2</f>
        <v>0</v>
      </c>
      <c r="G665" s="13">
        <f>F665*Main!$AB$3</f>
        <v>0</v>
      </c>
      <c r="H665" s="71"/>
    </row>
    <row r="666" spans="1:8">
      <c r="A666" s="69">
        <v>9255165</v>
      </c>
      <c r="B666" s="70" t="s">
        <v>795</v>
      </c>
      <c r="C666" s="11"/>
      <c r="D666" s="11">
        <v>10</v>
      </c>
      <c r="E666" s="12">
        <v>1596.8</v>
      </c>
      <c r="F666" s="12">
        <f>E666/100*$I$2*Main!$AB$2</f>
        <v>0</v>
      </c>
      <c r="G666" s="13">
        <f>F666*Main!$AB$3</f>
        <v>0</v>
      </c>
      <c r="H666" s="71"/>
    </row>
    <row r="667" spans="1:8">
      <c r="A667" s="69">
        <v>9255166</v>
      </c>
      <c r="B667" s="70" t="s">
        <v>796</v>
      </c>
      <c r="C667" s="11" t="s">
        <v>13</v>
      </c>
      <c r="D667" s="11">
        <v>10</v>
      </c>
      <c r="E667" s="12">
        <v>1624.16</v>
      </c>
      <c r="F667" s="12">
        <f>E667/100*$I$2*Main!$AB$2</f>
        <v>0</v>
      </c>
      <c r="G667" s="13">
        <f>F667*Main!$AB$3</f>
        <v>0</v>
      </c>
      <c r="H667" s="71"/>
    </row>
    <row r="668" spans="1:8">
      <c r="A668" s="69">
        <v>9255167</v>
      </c>
      <c r="B668" s="70" t="s">
        <v>797</v>
      </c>
      <c r="C668" s="11" t="s">
        <v>13</v>
      </c>
      <c r="D668" s="11">
        <v>10</v>
      </c>
      <c r="E668" s="12">
        <v>1624.16</v>
      </c>
      <c r="F668" s="12">
        <f>E668/100*$I$2*Main!$AB$2</f>
        <v>0</v>
      </c>
      <c r="G668" s="13">
        <f>F668*Main!$AB$3</f>
        <v>0</v>
      </c>
      <c r="H668" s="71"/>
    </row>
    <row r="669" spans="1:8">
      <c r="A669" s="69">
        <v>9255168</v>
      </c>
      <c r="B669" s="70" t="s">
        <v>798</v>
      </c>
      <c r="C669" s="11"/>
      <c r="D669" s="11">
        <v>20</v>
      </c>
      <c r="E669" s="12">
        <v>1470.87</v>
      </c>
      <c r="F669" s="12">
        <f>E669/100*$I$2*Main!$AB$2</f>
        <v>0</v>
      </c>
      <c r="G669" s="13">
        <f>F669*Main!$AB$3</f>
        <v>0</v>
      </c>
      <c r="H669" s="71"/>
    </row>
    <row r="670" spans="1:8">
      <c r="A670" s="69">
        <v>9255169</v>
      </c>
      <c r="B670" s="70" t="s">
        <v>799</v>
      </c>
      <c r="C670" s="11"/>
      <c r="D670" s="11">
        <v>20</v>
      </c>
      <c r="E670" s="12">
        <v>1470.87</v>
      </c>
      <c r="F670" s="12">
        <f>E670/100*$I$2*Main!$AB$2</f>
        <v>0</v>
      </c>
      <c r="G670" s="13">
        <f>F670*Main!$AB$3</f>
        <v>0</v>
      </c>
      <c r="H670" s="71"/>
    </row>
    <row r="671" spans="1:8">
      <c r="A671" s="69">
        <v>9255170</v>
      </c>
      <c r="B671" s="70" t="s">
        <v>800</v>
      </c>
      <c r="C671" s="11"/>
      <c r="D671" s="11">
        <v>20</v>
      </c>
      <c r="E671" s="12">
        <v>1487.28</v>
      </c>
      <c r="F671" s="12">
        <f>E671/100*$I$2*Main!$AB$2</f>
        <v>0</v>
      </c>
      <c r="G671" s="13">
        <f>F671*Main!$AB$3</f>
        <v>0</v>
      </c>
      <c r="H671" s="71"/>
    </row>
    <row r="672" spans="1:8">
      <c r="A672" s="69">
        <v>9255171</v>
      </c>
      <c r="B672" s="70" t="s">
        <v>801</v>
      </c>
      <c r="C672" s="11"/>
      <c r="D672" s="11">
        <v>20</v>
      </c>
      <c r="E672" s="12">
        <v>1487.28</v>
      </c>
      <c r="F672" s="12">
        <f>E672/100*$I$2*Main!$AB$2</f>
        <v>0</v>
      </c>
      <c r="G672" s="13">
        <f>F672*Main!$AB$3</f>
        <v>0</v>
      </c>
      <c r="H672" s="71"/>
    </row>
    <row r="673" spans="1:8">
      <c r="A673" s="69">
        <v>9255172</v>
      </c>
      <c r="B673" s="70" t="s">
        <v>802</v>
      </c>
      <c r="C673" s="11"/>
      <c r="D673" s="11">
        <v>20</v>
      </c>
      <c r="E673" s="12">
        <v>1514.67</v>
      </c>
      <c r="F673" s="12">
        <f>E673/100*$I$2*Main!$AB$2</f>
        <v>0</v>
      </c>
      <c r="G673" s="13">
        <f>F673*Main!$AB$3</f>
        <v>0</v>
      </c>
      <c r="H673" s="71"/>
    </row>
    <row r="674" spans="1:8">
      <c r="A674" s="69">
        <v>9255173</v>
      </c>
      <c r="B674" s="70" t="s">
        <v>803</v>
      </c>
      <c r="C674" s="11"/>
      <c r="D674" s="11">
        <v>20</v>
      </c>
      <c r="E674" s="12">
        <v>1514.67</v>
      </c>
      <c r="F674" s="12">
        <f>E674/100*$I$2*Main!$AB$2</f>
        <v>0</v>
      </c>
      <c r="G674" s="13">
        <f>F674*Main!$AB$3</f>
        <v>0</v>
      </c>
      <c r="H674" s="71"/>
    </row>
    <row r="675" spans="1:8">
      <c r="A675" s="69">
        <v>9255174</v>
      </c>
      <c r="B675" s="70" t="s">
        <v>804</v>
      </c>
      <c r="C675" s="11"/>
      <c r="D675" s="11">
        <v>20</v>
      </c>
      <c r="E675" s="12">
        <v>1542.03</v>
      </c>
      <c r="F675" s="12">
        <f>E675/100*$I$2*Main!$AB$2</f>
        <v>0</v>
      </c>
      <c r="G675" s="13">
        <f>F675*Main!$AB$3</f>
        <v>0</v>
      </c>
      <c r="H675" s="71"/>
    </row>
    <row r="676" spans="1:8">
      <c r="A676" s="69">
        <v>9255175</v>
      </c>
      <c r="B676" s="70" t="s">
        <v>805</v>
      </c>
      <c r="C676" s="11"/>
      <c r="D676" s="11">
        <v>20</v>
      </c>
      <c r="E676" s="12">
        <v>1542.03</v>
      </c>
      <c r="F676" s="12">
        <f>E676/100*$I$2*Main!$AB$2</f>
        <v>0</v>
      </c>
      <c r="G676" s="13">
        <f>F676*Main!$AB$3</f>
        <v>0</v>
      </c>
      <c r="H676" s="71"/>
    </row>
    <row r="677" spans="1:8">
      <c r="A677" s="69">
        <v>9255176</v>
      </c>
      <c r="B677" s="70" t="s">
        <v>806</v>
      </c>
      <c r="C677" s="11"/>
      <c r="D677" s="11">
        <v>20</v>
      </c>
      <c r="E677" s="12">
        <v>1569.41</v>
      </c>
      <c r="F677" s="12">
        <f>E677/100*$I$2*Main!$AB$2</f>
        <v>0</v>
      </c>
      <c r="G677" s="13">
        <f>F677*Main!$AB$3</f>
        <v>0</v>
      </c>
      <c r="H677" s="71"/>
    </row>
    <row r="678" spans="1:8">
      <c r="A678" s="69">
        <v>9255177</v>
      </c>
      <c r="B678" s="70" t="s">
        <v>807</v>
      </c>
      <c r="C678" s="11"/>
      <c r="D678" s="11">
        <v>20</v>
      </c>
      <c r="E678" s="12">
        <v>1569.41</v>
      </c>
      <c r="F678" s="12">
        <f>E678/100*$I$2*Main!$AB$2</f>
        <v>0</v>
      </c>
      <c r="G678" s="13">
        <f>F678*Main!$AB$3</f>
        <v>0</v>
      </c>
      <c r="H678" s="71"/>
    </row>
    <row r="679" spans="1:8">
      <c r="A679" s="69">
        <v>9255178</v>
      </c>
      <c r="B679" s="70" t="s">
        <v>808</v>
      </c>
      <c r="C679" s="11"/>
      <c r="D679" s="11">
        <v>20</v>
      </c>
      <c r="E679" s="12">
        <v>1596.8</v>
      </c>
      <c r="F679" s="12">
        <f>E679/100*$I$2*Main!$AB$2</f>
        <v>0</v>
      </c>
      <c r="G679" s="13">
        <f>F679*Main!$AB$3</f>
        <v>0</v>
      </c>
      <c r="H679" s="71"/>
    </row>
    <row r="680" spans="1:8">
      <c r="A680" s="69">
        <v>9255179</v>
      </c>
      <c r="B680" s="70" t="s">
        <v>809</v>
      </c>
      <c r="C680" s="11"/>
      <c r="D680" s="11">
        <v>20</v>
      </c>
      <c r="E680" s="12">
        <v>1596.8</v>
      </c>
      <c r="F680" s="12">
        <f>E680/100*$I$2*Main!$AB$2</f>
        <v>0</v>
      </c>
      <c r="G680" s="13">
        <f>F680*Main!$AB$3</f>
        <v>0</v>
      </c>
      <c r="H680" s="71"/>
    </row>
    <row r="681" spans="1:8">
      <c r="A681" s="69">
        <v>9255180</v>
      </c>
      <c r="B681" s="70" t="s">
        <v>810</v>
      </c>
      <c r="C681" s="11" t="s">
        <v>13</v>
      </c>
      <c r="D681" s="11">
        <v>20</v>
      </c>
      <c r="E681" s="12">
        <v>1624.16</v>
      </c>
      <c r="F681" s="12">
        <f>E681/100*$I$2*Main!$AB$2</f>
        <v>0</v>
      </c>
      <c r="G681" s="13">
        <f>F681*Main!$AB$3</f>
        <v>0</v>
      </c>
      <c r="H681" s="71"/>
    </row>
    <row r="682" spans="1:8">
      <c r="A682" s="69">
        <v>9255181</v>
      </c>
      <c r="B682" s="70" t="s">
        <v>811</v>
      </c>
      <c r="C682" s="11" t="s">
        <v>13</v>
      </c>
      <c r="D682" s="11">
        <v>20</v>
      </c>
      <c r="E682" s="12">
        <v>1624.16</v>
      </c>
      <c r="F682" s="12">
        <f>E682/100*$I$2*Main!$AB$2</f>
        <v>0</v>
      </c>
      <c r="G682" s="13">
        <f>F682*Main!$AB$3</f>
        <v>0</v>
      </c>
      <c r="H682" s="71"/>
    </row>
    <row r="683" spans="1:8">
      <c r="A683" s="69">
        <v>9255182</v>
      </c>
      <c r="B683" s="70" t="s">
        <v>812</v>
      </c>
      <c r="C683" s="11" t="s">
        <v>13</v>
      </c>
      <c r="D683" s="11">
        <v>20</v>
      </c>
      <c r="E683" s="12">
        <v>1665.46</v>
      </c>
      <c r="F683" s="12">
        <f>E683/100*$I$2*Main!$AB$2</f>
        <v>0</v>
      </c>
      <c r="G683" s="13">
        <f>F683*Main!$AB$3</f>
        <v>0</v>
      </c>
      <c r="H683" s="71"/>
    </row>
    <row r="684" spans="1:8">
      <c r="A684" s="69">
        <v>9255183</v>
      </c>
      <c r="B684" s="70" t="s">
        <v>813</v>
      </c>
      <c r="C684" s="11" t="s">
        <v>13</v>
      </c>
      <c r="D684" s="11">
        <v>20</v>
      </c>
      <c r="E684" s="12">
        <v>1665.46</v>
      </c>
      <c r="F684" s="12">
        <f>E684/100*$I$2*Main!$AB$2</f>
        <v>0</v>
      </c>
      <c r="G684" s="13">
        <f>F684*Main!$AB$3</f>
        <v>0</v>
      </c>
      <c r="H684" s="71"/>
    </row>
    <row r="685" spans="1:8">
      <c r="A685" s="69">
        <v>9255184</v>
      </c>
      <c r="B685" s="70" t="s">
        <v>814</v>
      </c>
      <c r="C685" s="11" t="s">
        <v>13</v>
      </c>
      <c r="D685" s="11">
        <v>20</v>
      </c>
      <c r="E685" s="12">
        <v>1721.57</v>
      </c>
      <c r="F685" s="12">
        <f>E685/100*$I$2*Main!$AB$2</f>
        <v>0</v>
      </c>
      <c r="G685" s="13">
        <f>F685*Main!$AB$3</f>
        <v>0</v>
      </c>
      <c r="H685" s="71"/>
    </row>
    <row r="686" spans="1:8">
      <c r="A686" s="69">
        <v>9255185</v>
      </c>
      <c r="B686" s="70" t="s">
        <v>815</v>
      </c>
      <c r="C686" s="11" t="s">
        <v>13</v>
      </c>
      <c r="D686" s="11">
        <v>20</v>
      </c>
      <c r="E686" s="12">
        <v>1721.57</v>
      </c>
      <c r="F686" s="12">
        <f>E686/100*$I$2*Main!$AB$2</f>
        <v>0</v>
      </c>
      <c r="G686" s="13">
        <f>F686*Main!$AB$3</f>
        <v>0</v>
      </c>
      <c r="H686" s="71"/>
    </row>
    <row r="687" spans="1:8">
      <c r="A687" s="69">
        <v>9255188</v>
      </c>
      <c r="B687" s="70" t="s">
        <v>816</v>
      </c>
      <c r="C687" s="11"/>
      <c r="D687" s="11">
        <v>20</v>
      </c>
      <c r="E687" s="12">
        <v>1895.01</v>
      </c>
      <c r="F687" s="12">
        <f>E687/100*$I$2*Main!$AB$2</f>
        <v>0</v>
      </c>
      <c r="G687" s="13">
        <f>F687*Main!$AB$3</f>
        <v>0</v>
      </c>
      <c r="H687" s="71"/>
    </row>
    <row r="688" spans="1:8">
      <c r="A688" s="69">
        <v>9255189</v>
      </c>
      <c r="B688" s="70" t="s">
        <v>817</v>
      </c>
      <c r="C688" s="11"/>
      <c r="D688" s="11">
        <v>20</v>
      </c>
      <c r="E688" s="12">
        <v>1895.01</v>
      </c>
      <c r="F688" s="12">
        <f>E688/100*$I$2*Main!$AB$2</f>
        <v>0</v>
      </c>
      <c r="G688" s="13">
        <f>F688*Main!$AB$3</f>
        <v>0</v>
      </c>
      <c r="H688" s="71"/>
    </row>
    <row r="689" spans="1:8">
      <c r="A689" s="69">
        <v>9255190</v>
      </c>
      <c r="B689" s="70" t="s">
        <v>818</v>
      </c>
      <c r="C689" s="11"/>
      <c r="D689" s="11">
        <v>20</v>
      </c>
      <c r="E689" s="12">
        <v>1929.87</v>
      </c>
      <c r="F689" s="12">
        <f>E689/100*$I$2*Main!$AB$2</f>
        <v>0</v>
      </c>
      <c r="G689" s="13">
        <f>F689*Main!$AB$3</f>
        <v>0</v>
      </c>
      <c r="H689" s="71"/>
    </row>
    <row r="690" spans="1:8">
      <c r="A690" s="69">
        <v>9255191</v>
      </c>
      <c r="B690" s="70" t="s">
        <v>819</v>
      </c>
      <c r="C690" s="11"/>
      <c r="D690" s="11">
        <v>20</v>
      </c>
      <c r="E690" s="12">
        <v>1929.87</v>
      </c>
      <c r="F690" s="12">
        <f>E690/100*$I$2*Main!$AB$2</f>
        <v>0</v>
      </c>
      <c r="G690" s="13">
        <f>F690*Main!$AB$3</f>
        <v>0</v>
      </c>
      <c r="H690" s="71"/>
    </row>
    <row r="691" spans="1:8">
      <c r="A691" s="69">
        <v>9255192</v>
      </c>
      <c r="B691" s="70" t="s">
        <v>820</v>
      </c>
      <c r="C691" s="11"/>
      <c r="D691" s="11">
        <v>20</v>
      </c>
      <c r="E691" s="12">
        <v>1964.73</v>
      </c>
      <c r="F691" s="12">
        <f>E691/100*$I$2*Main!$AB$2</f>
        <v>0</v>
      </c>
      <c r="G691" s="13">
        <f>F691*Main!$AB$3</f>
        <v>0</v>
      </c>
      <c r="H691" s="71"/>
    </row>
    <row r="692" spans="1:8">
      <c r="A692" s="69">
        <v>9255193</v>
      </c>
      <c r="B692" s="70" t="s">
        <v>821</v>
      </c>
      <c r="C692" s="11"/>
      <c r="D692" s="11">
        <v>20</v>
      </c>
      <c r="E692" s="12">
        <v>1964.73</v>
      </c>
      <c r="F692" s="12">
        <f>E692/100*$I$2*Main!$AB$2</f>
        <v>0</v>
      </c>
      <c r="G692" s="13">
        <f>F692*Main!$AB$3</f>
        <v>0</v>
      </c>
      <c r="H692" s="71"/>
    </row>
    <row r="693" spans="1:8">
      <c r="A693" s="69">
        <v>9255194</v>
      </c>
      <c r="B693" s="70" t="s">
        <v>822</v>
      </c>
      <c r="C693" s="11"/>
      <c r="D693" s="11">
        <v>20</v>
      </c>
      <c r="E693" s="12">
        <v>1999.64</v>
      </c>
      <c r="F693" s="12">
        <f>E693/100*$I$2*Main!$AB$2</f>
        <v>0</v>
      </c>
      <c r="G693" s="13">
        <f>F693*Main!$AB$3</f>
        <v>0</v>
      </c>
      <c r="H693" s="71"/>
    </row>
    <row r="694" spans="1:8">
      <c r="A694" s="69">
        <v>9255195</v>
      </c>
      <c r="B694" s="70" t="s">
        <v>823</v>
      </c>
      <c r="C694" s="11"/>
      <c r="D694" s="11">
        <v>20</v>
      </c>
      <c r="E694" s="12">
        <v>1999.64</v>
      </c>
      <c r="F694" s="12">
        <f>E694/100*$I$2*Main!$AB$2</f>
        <v>0</v>
      </c>
      <c r="G694" s="13">
        <f>F694*Main!$AB$3</f>
        <v>0</v>
      </c>
      <c r="H694" s="71"/>
    </row>
    <row r="695" spans="1:8">
      <c r="A695" s="69">
        <v>9255196</v>
      </c>
      <c r="B695" s="70" t="s">
        <v>824</v>
      </c>
      <c r="C695" s="11"/>
      <c r="D695" s="11">
        <v>20</v>
      </c>
      <c r="E695" s="12">
        <v>2034.5</v>
      </c>
      <c r="F695" s="12">
        <f>E695/100*$I$2*Main!$AB$2</f>
        <v>0</v>
      </c>
      <c r="G695" s="13">
        <f>F695*Main!$AB$3</f>
        <v>0</v>
      </c>
      <c r="H695" s="71"/>
    </row>
    <row r="696" spans="1:8">
      <c r="A696" s="69">
        <v>9255197</v>
      </c>
      <c r="B696" s="70" t="s">
        <v>825</v>
      </c>
      <c r="C696" s="11"/>
      <c r="D696" s="11">
        <v>20</v>
      </c>
      <c r="E696" s="12">
        <v>2034.5</v>
      </c>
      <c r="F696" s="12">
        <f>E696/100*$I$2*Main!$AB$2</f>
        <v>0</v>
      </c>
      <c r="G696" s="13">
        <f>F696*Main!$AB$3</f>
        <v>0</v>
      </c>
      <c r="H696" s="71"/>
    </row>
    <row r="697" spans="1:8">
      <c r="A697" s="69">
        <v>9255198</v>
      </c>
      <c r="B697" s="70" t="s">
        <v>826</v>
      </c>
      <c r="C697" s="11" t="s">
        <v>13</v>
      </c>
      <c r="D697" s="11">
        <v>20</v>
      </c>
      <c r="E697" s="12">
        <v>2069.36</v>
      </c>
      <c r="F697" s="12">
        <f>E697/100*$I$2*Main!$AB$2</f>
        <v>0</v>
      </c>
      <c r="G697" s="13">
        <f>F697*Main!$AB$3</f>
        <v>0</v>
      </c>
      <c r="H697" s="71"/>
    </row>
    <row r="698" spans="1:8">
      <c r="A698" s="69">
        <v>9255199</v>
      </c>
      <c r="B698" s="70" t="s">
        <v>827</v>
      </c>
      <c r="C698" s="11" t="s">
        <v>13</v>
      </c>
      <c r="D698" s="11">
        <v>20</v>
      </c>
      <c r="E698" s="12">
        <v>2069.36</v>
      </c>
      <c r="F698" s="12">
        <f>E698/100*$I$2*Main!$AB$2</f>
        <v>0</v>
      </c>
      <c r="G698" s="13">
        <f>F698*Main!$AB$3</f>
        <v>0</v>
      </c>
      <c r="H698" s="71"/>
    </row>
    <row r="699" spans="1:8">
      <c r="A699" s="69">
        <v>9255200</v>
      </c>
      <c r="B699" s="70" t="s">
        <v>828</v>
      </c>
      <c r="C699" s="11" t="s">
        <v>13</v>
      </c>
      <c r="D699" s="11">
        <v>20</v>
      </c>
      <c r="E699" s="12">
        <v>2121.9900000000002</v>
      </c>
      <c r="F699" s="12">
        <f>E699/100*$I$2*Main!$AB$2</f>
        <v>0</v>
      </c>
      <c r="G699" s="13">
        <f>F699*Main!$AB$3</f>
        <v>0</v>
      </c>
      <c r="H699" s="71"/>
    </row>
    <row r="700" spans="1:8">
      <c r="A700" s="69">
        <v>9255201</v>
      </c>
      <c r="B700" s="70" t="s">
        <v>829</v>
      </c>
      <c r="C700" s="11" t="s">
        <v>13</v>
      </c>
      <c r="D700" s="11">
        <v>20</v>
      </c>
      <c r="E700" s="12">
        <v>2121.9900000000002</v>
      </c>
      <c r="F700" s="12">
        <f>E700/100*$I$2*Main!$AB$2</f>
        <v>0</v>
      </c>
      <c r="G700" s="13">
        <f>F700*Main!$AB$3</f>
        <v>0</v>
      </c>
      <c r="H700" s="71"/>
    </row>
    <row r="701" spans="1:8">
      <c r="A701" s="69">
        <v>9255204</v>
      </c>
      <c r="B701" s="70" t="s">
        <v>830</v>
      </c>
      <c r="C701" s="11"/>
      <c r="D701" s="11">
        <v>10</v>
      </c>
      <c r="E701" s="12">
        <v>2430.6</v>
      </c>
      <c r="F701" s="12">
        <f>E701/100*$I$2*Main!$AB$2</f>
        <v>0</v>
      </c>
      <c r="G701" s="13">
        <f>F701*Main!$AB$3</f>
        <v>0</v>
      </c>
      <c r="H701" s="71"/>
    </row>
    <row r="702" spans="1:8">
      <c r="A702" s="69">
        <v>9255205</v>
      </c>
      <c r="B702" s="70" t="s">
        <v>831</v>
      </c>
      <c r="C702" s="11"/>
      <c r="D702" s="11">
        <v>10</v>
      </c>
      <c r="E702" s="12">
        <v>2430.6</v>
      </c>
      <c r="F702" s="12">
        <f>E702/100*$I$2*Main!$AB$2</f>
        <v>0</v>
      </c>
      <c r="G702" s="13">
        <f>F702*Main!$AB$3</f>
        <v>0</v>
      </c>
      <c r="H702" s="71"/>
    </row>
    <row r="703" spans="1:8">
      <c r="A703" s="69">
        <v>9255206</v>
      </c>
      <c r="B703" s="70" t="s">
        <v>832</v>
      </c>
      <c r="C703" s="11"/>
      <c r="D703" s="11">
        <v>10</v>
      </c>
      <c r="E703" s="12">
        <v>2457.71</v>
      </c>
      <c r="F703" s="12">
        <f>E703/100*$I$2*Main!$AB$2</f>
        <v>0</v>
      </c>
      <c r="G703" s="13">
        <f>F703*Main!$AB$3</f>
        <v>0</v>
      </c>
      <c r="H703" s="71"/>
    </row>
    <row r="704" spans="1:8">
      <c r="A704" s="69">
        <v>9255207</v>
      </c>
      <c r="B704" s="70" t="s">
        <v>833</v>
      </c>
      <c r="C704" s="11"/>
      <c r="D704" s="11">
        <v>10</v>
      </c>
      <c r="E704" s="12">
        <v>2457.71</v>
      </c>
      <c r="F704" s="12">
        <f>E704/100*$I$2*Main!$AB$2</f>
        <v>0</v>
      </c>
      <c r="G704" s="13">
        <f>F704*Main!$AB$3</f>
        <v>0</v>
      </c>
      <c r="H704" s="71"/>
    </row>
    <row r="705" spans="1:8">
      <c r="A705" s="69">
        <v>9255208</v>
      </c>
      <c r="B705" s="70" t="s">
        <v>834</v>
      </c>
      <c r="C705" s="11"/>
      <c r="D705" s="11">
        <v>10</v>
      </c>
      <c r="E705" s="12">
        <v>2502.98</v>
      </c>
      <c r="F705" s="12">
        <f>E705/100*$I$2*Main!$AB$2</f>
        <v>0</v>
      </c>
      <c r="G705" s="13">
        <f>F705*Main!$AB$3</f>
        <v>0</v>
      </c>
      <c r="H705" s="71"/>
    </row>
    <row r="706" spans="1:8">
      <c r="A706" s="69">
        <v>9255209</v>
      </c>
      <c r="B706" s="70" t="s">
        <v>835</v>
      </c>
      <c r="C706" s="11"/>
      <c r="D706" s="11">
        <v>10</v>
      </c>
      <c r="E706" s="12">
        <v>2502.98</v>
      </c>
      <c r="F706" s="12">
        <f>E706/100*$I$2*Main!$AB$2</f>
        <v>0</v>
      </c>
      <c r="G706" s="13">
        <f>F706*Main!$AB$3</f>
        <v>0</v>
      </c>
      <c r="H706" s="71"/>
    </row>
    <row r="707" spans="1:8">
      <c r="A707" s="69">
        <v>9255210</v>
      </c>
      <c r="B707" s="70" t="s">
        <v>836</v>
      </c>
      <c r="C707" s="11"/>
      <c r="D707" s="11">
        <v>10</v>
      </c>
      <c r="E707" s="12">
        <v>2548.1999999999998</v>
      </c>
      <c r="F707" s="12">
        <f>E707/100*$I$2*Main!$AB$2</f>
        <v>0</v>
      </c>
      <c r="G707" s="13">
        <f>F707*Main!$AB$3</f>
        <v>0</v>
      </c>
      <c r="H707" s="71"/>
    </row>
    <row r="708" spans="1:8">
      <c r="A708" s="69">
        <v>9255211</v>
      </c>
      <c r="B708" s="70" t="s">
        <v>837</v>
      </c>
      <c r="C708" s="11"/>
      <c r="D708" s="11">
        <v>10</v>
      </c>
      <c r="E708" s="12">
        <v>2548.1999999999998</v>
      </c>
      <c r="F708" s="12">
        <f>E708/100*$I$2*Main!$AB$2</f>
        <v>0</v>
      </c>
      <c r="G708" s="13">
        <f>F708*Main!$AB$3</f>
        <v>0</v>
      </c>
      <c r="H708" s="71"/>
    </row>
    <row r="709" spans="1:8">
      <c r="A709" s="69">
        <v>9255212</v>
      </c>
      <c r="B709" s="70" t="s">
        <v>838</v>
      </c>
      <c r="C709" s="11"/>
      <c r="D709" s="11">
        <v>10</v>
      </c>
      <c r="E709" s="12">
        <v>2593.44</v>
      </c>
      <c r="F709" s="12">
        <f>E709/100*$I$2*Main!$AB$2</f>
        <v>0</v>
      </c>
      <c r="G709" s="13">
        <f>F709*Main!$AB$3</f>
        <v>0</v>
      </c>
      <c r="H709" s="71"/>
    </row>
    <row r="710" spans="1:8">
      <c r="A710" s="69">
        <v>9255213</v>
      </c>
      <c r="B710" s="70" t="s">
        <v>839</v>
      </c>
      <c r="C710" s="11"/>
      <c r="D710" s="11">
        <v>10</v>
      </c>
      <c r="E710" s="12">
        <v>2593.44</v>
      </c>
      <c r="F710" s="12">
        <f>E710/100*$I$2*Main!$AB$2</f>
        <v>0</v>
      </c>
      <c r="G710" s="13">
        <f>F710*Main!$AB$3</f>
        <v>0</v>
      </c>
      <c r="H710" s="71"/>
    </row>
    <row r="711" spans="1:8">
      <c r="A711" s="69">
        <v>9255214</v>
      </c>
      <c r="B711" s="70" t="s">
        <v>840</v>
      </c>
      <c r="C711" s="11"/>
      <c r="D711" s="11">
        <v>10</v>
      </c>
      <c r="E711" s="12">
        <v>2638.67</v>
      </c>
      <c r="F711" s="12">
        <f>E711/100*$I$2*Main!$AB$2</f>
        <v>0</v>
      </c>
      <c r="G711" s="13">
        <f>F711*Main!$AB$3</f>
        <v>0</v>
      </c>
      <c r="H711" s="71"/>
    </row>
    <row r="712" spans="1:8">
      <c r="A712" s="69">
        <v>9255215</v>
      </c>
      <c r="B712" s="70" t="s">
        <v>841</v>
      </c>
      <c r="C712" s="11"/>
      <c r="D712" s="11">
        <v>10</v>
      </c>
      <c r="E712" s="12">
        <v>2638.67</v>
      </c>
      <c r="F712" s="12">
        <f>E712/100*$I$2*Main!$AB$2</f>
        <v>0</v>
      </c>
      <c r="G712" s="13">
        <f>F712*Main!$AB$3</f>
        <v>0</v>
      </c>
      <c r="H712" s="71"/>
    </row>
    <row r="713" spans="1:8">
      <c r="A713" s="69">
        <v>9255216</v>
      </c>
      <c r="B713" s="70" t="s">
        <v>842</v>
      </c>
      <c r="C713" s="11" t="s">
        <v>13</v>
      </c>
      <c r="D713" s="11">
        <v>10</v>
      </c>
      <c r="E713" s="12">
        <v>2683.88</v>
      </c>
      <c r="F713" s="12">
        <f>E713/100*$I$2*Main!$AB$2</f>
        <v>0</v>
      </c>
      <c r="G713" s="13">
        <f>F713*Main!$AB$3</f>
        <v>0</v>
      </c>
      <c r="H713" s="16"/>
    </row>
    <row r="714" spans="1:8">
      <c r="A714" s="69">
        <v>9255217</v>
      </c>
      <c r="B714" s="70" t="s">
        <v>843</v>
      </c>
      <c r="C714" s="11" t="s">
        <v>13</v>
      </c>
      <c r="D714" s="11">
        <v>10</v>
      </c>
      <c r="E714" s="12">
        <v>2683.88</v>
      </c>
      <c r="F714" s="12">
        <f>E714/100*$I$2*Main!$AB$2</f>
        <v>0</v>
      </c>
      <c r="G714" s="13">
        <f>F714*Main!$AB$3</f>
        <v>0</v>
      </c>
      <c r="H714" s="16"/>
    </row>
    <row r="715" spans="1:8">
      <c r="A715" s="69">
        <v>9255218</v>
      </c>
      <c r="B715" s="70" t="s">
        <v>844</v>
      </c>
      <c r="C715" s="11" t="s">
        <v>13</v>
      </c>
      <c r="D715" s="11">
        <v>10</v>
      </c>
      <c r="E715" s="12">
        <v>2752.17</v>
      </c>
      <c r="F715" s="12">
        <f>E715/100*$I$2*Main!$AB$2</f>
        <v>0</v>
      </c>
      <c r="G715" s="13">
        <f>F715*Main!$AB$3</f>
        <v>0</v>
      </c>
      <c r="H715" s="16"/>
    </row>
    <row r="716" spans="1:8">
      <c r="A716" s="69">
        <v>9255219</v>
      </c>
      <c r="B716" s="70" t="s">
        <v>845</v>
      </c>
      <c r="C716" s="11" t="s">
        <v>13</v>
      </c>
      <c r="D716" s="11">
        <v>10</v>
      </c>
      <c r="E716" s="12">
        <v>2752.17</v>
      </c>
      <c r="F716" s="12">
        <f>E716/100*$I$2*Main!$AB$2</f>
        <v>0</v>
      </c>
      <c r="G716" s="13">
        <f>F716*Main!$AB$3</f>
        <v>0</v>
      </c>
      <c r="H716" s="16"/>
    </row>
    <row r="717" spans="1:8">
      <c r="A717" s="69">
        <v>9255220</v>
      </c>
      <c r="B717" s="70" t="s">
        <v>846</v>
      </c>
      <c r="C717" s="11" t="s">
        <v>13</v>
      </c>
      <c r="D717" s="11">
        <v>10</v>
      </c>
      <c r="E717" s="12">
        <v>2844.9</v>
      </c>
      <c r="F717" s="12">
        <f>E717/100*$I$2*Main!$AB$2</f>
        <v>0</v>
      </c>
      <c r="G717" s="13">
        <f>F717*Main!$AB$3</f>
        <v>0</v>
      </c>
      <c r="H717" s="16"/>
    </row>
    <row r="718" spans="1:8">
      <c r="A718" s="69">
        <v>9255221</v>
      </c>
      <c r="B718" s="70" t="s">
        <v>847</v>
      </c>
      <c r="C718" s="11" t="s">
        <v>13</v>
      </c>
      <c r="D718" s="11">
        <v>10</v>
      </c>
      <c r="E718" s="12">
        <v>2844.9</v>
      </c>
      <c r="F718" s="12">
        <f>E718/100*$I$2*Main!$AB$2</f>
        <v>0</v>
      </c>
      <c r="G718" s="13">
        <f>F718*Main!$AB$3</f>
        <v>0</v>
      </c>
      <c r="H718" s="16"/>
    </row>
    <row r="719" spans="1:8">
      <c r="A719" s="69">
        <v>9255226</v>
      </c>
      <c r="B719" s="70" t="s">
        <v>848</v>
      </c>
      <c r="C719" s="11"/>
      <c r="D719" s="11">
        <v>10</v>
      </c>
      <c r="E719" s="12">
        <v>3940.38</v>
      </c>
      <c r="F719" s="12">
        <f>E719/100*$I$2*Main!$AB$2</f>
        <v>0</v>
      </c>
      <c r="G719" s="13">
        <f>F719*Main!$AB$3</f>
        <v>0</v>
      </c>
      <c r="H719" s="16"/>
    </row>
    <row r="720" spans="1:8">
      <c r="A720" s="69">
        <v>9255227</v>
      </c>
      <c r="B720" s="70" t="s">
        <v>849</v>
      </c>
      <c r="C720" s="11"/>
      <c r="D720" s="11">
        <v>10</v>
      </c>
      <c r="E720" s="12">
        <v>3940.38</v>
      </c>
      <c r="F720" s="12">
        <f>E720/100*$I$2*Main!$AB$2</f>
        <v>0</v>
      </c>
      <c r="G720" s="13">
        <f>F720*Main!$AB$3</f>
        <v>0</v>
      </c>
      <c r="H720" s="16"/>
    </row>
    <row r="721" spans="1:8">
      <c r="A721" s="69">
        <v>9255228</v>
      </c>
      <c r="B721" s="70" t="s">
        <v>850</v>
      </c>
      <c r="C721" s="11"/>
      <c r="D721" s="11">
        <v>10</v>
      </c>
      <c r="E721" s="12">
        <v>4011.59</v>
      </c>
      <c r="F721" s="12">
        <f>E721/100*$I$2*Main!$AB$2</f>
        <v>0</v>
      </c>
      <c r="G721" s="13">
        <f>F721*Main!$AB$3</f>
        <v>0</v>
      </c>
      <c r="H721" s="16"/>
    </row>
    <row r="722" spans="1:8">
      <c r="A722" s="69">
        <v>9255229</v>
      </c>
      <c r="B722" s="70" t="s">
        <v>851</v>
      </c>
      <c r="C722" s="11"/>
      <c r="D722" s="11">
        <v>10</v>
      </c>
      <c r="E722" s="12">
        <v>4011.59</v>
      </c>
      <c r="F722" s="12">
        <f>E722/100*$I$2*Main!$AB$2</f>
        <v>0</v>
      </c>
      <c r="G722" s="13">
        <f>F722*Main!$AB$3</f>
        <v>0</v>
      </c>
      <c r="H722" s="16"/>
    </row>
    <row r="723" spans="1:8">
      <c r="A723" s="69">
        <v>9255230</v>
      </c>
      <c r="B723" s="70" t="s">
        <v>852</v>
      </c>
      <c r="C723" s="11"/>
      <c r="D723" s="11">
        <v>10</v>
      </c>
      <c r="E723" s="12">
        <v>4082.78</v>
      </c>
      <c r="F723" s="12">
        <f>E723/100*$I$2*Main!$AB$2</f>
        <v>0</v>
      </c>
      <c r="G723" s="13">
        <f>F723*Main!$AB$3</f>
        <v>0</v>
      </c>
      <c r="H723" s="16"/>
    </row>
    <row r="724" spans="1:8">
      <c r="A724" s="69">
        <v>9255231</v>
      </c>
      <c r="B724" s="70" t="s">
        <v>853</v>
      </c>
      <c r="C724" s="11"/>
      <c r="D724" s="11">
        <v>10</v>
      </c>
      <c r="E724" s="12">
        <v>4082.78</v>
      </c>
      <c r="F724" s="12">
        <f>E724/100*$I$2*Main!$AB$2</f>
        <v>0</v>
      </c>
      <c r="G724" s="13">
        <f>F724*Main!$AB$3</f>
        <v>0</v>
      </c>
      <c r="H724" s="16"/>
    </row>
    <row r="725" spans="1:8">
      <c r="A725" s="69">
        <v>9255232</v>
      </c>
      <c r="B725" s="70" t="s">
        <v>854</v>
      </c>
      <c r="C725" s="11"/>
      <c r="D725" s="11">
        <v>10</v>
      </c>
      <c r="E725" s="12">
        <v>4154.01</v>
      </c>
      <c r="F725" s="12">
        <f>E725/100*$I$2*Main!$AB$2</f>
        <v>0</v>
      </c>
      <c r="G725" s="13">
        <f>F725*Main!$AB$3</f>
        <v>0</v>
      </c>
      <c r="H725" s="71"/>
    </row>
    <row r="726" spans="1:8">
      <c r="A726" s="69">
        <v>9255233</v>
      </c>
      <c r="B726" s="70" t="s">
        <v>855</v>
      </c>
      <c r="C726" s="11"/>
      <c r="D726" s="11">
        <v>10</v>
      </c>
      <c r="E726" s="12">
        <v>4154.01</v>
      </c>
      <c r="F726" s="12">
        <f>E726/100*$I$2*Main!$AB$2</f>
        <v>0</v>
      </c>
      <c r="G726" s="13">
        <f>F726*Main!$AB$3</f>
        <v>0</v>
      </c>
      <c r="H726" s="16"/>
    </row>
    <row r="727" spans="1:8">
      <c r="A727" s="69">
        <v>9255234</v>
      </c>
      <c r="B727" s="70" t="s">
        <v>856</v>
      </c>
      <c r="C727" s="11" t="s">
        <v>13</v>
      </c>
      <c r="D727" s="11">
        <v>10</v>
      </c>
      <c r="E727" s="12">
        <v>4225.22</v>
      </c>
      <c r="F727" s="12">
        <f>E727/100*$I$2*Main!$AB$2</f>
        <v>0</v>
      </c>
      <c r="G727" s="13">
        <f>F727*Main!$AB$3</f>
        <v>0</v>
      </c>
      <c r="H727" s="16"/>
    </row>
    <row r="728" spans="1:8">
      <c r="A728" s="69">
        <v>9255235</v>
      </c>
      <c r="B728" s="70" t="s">
        <v>857</v>
      </c>
      <c r="C728" s="11" t="s">
        <v>13</v>
      </c>
      <c r="D728" s="11">
        <v>10</v>
      </c>
      <c r="E728" s="12">
        <v>4225.22</v>
      </c>
      <c r="F728" s="12">
        <f>E728/100*$I$2*Main!$AB$2</f>
        <v>0</v>
      </c>
      <c r="G728" s="13">
        <f>F728*Main!$AB$3</f>
        <v>0</v>
      </c>
      <c r="H728" s="16"/>
    </row>
    <row r="729" spans="1:8">
      <c r="A729" s="69">
        <v>9255236</v>
      </c>
      <c r="B729" s="70" t="s">
        <v>858</v>
      </c>
      <c r="C729" s="11" t="s">
        <v>13</v>
      </c>
      <c r="D729" s="11">
        <v>10</v>
      </c>
      <c r="E729" s="12">
        <v>4332.6400000000003</v>
      </c>
      <c r="F729" s="12">
        <f>E729/100*$I$2*Main!$AB$2</f>
        <v>0</v>
      </c>
      <c r="G729" s="13">
        <f>F729*Main!$AB$3</f>
        <v>0</v>
      </c>
      <c r="H729" s="16"/>
    </row>
    <row r="730" spans="1:8">
      <c r="A730" s="69">
        <v>9255237</v>
      </c>
      <c r="B730" s="70" t="s">
        <v>859</v>
      </c>
      <c r="C730" s="11" t="s">
        <v>13</v>
      </c>
      <c r="D730" s="11">
        <v>10</v>
      </c>
      <c r="E730" s="12">
        <v>4332.6400000000003</v>
      </c>
      <c r="F730" s="12">
        <f>E730/100*$I$2*Main!$AB$2</f>
        <v>0</v>
      </c>
      <c r="G730" s="13">
        <f>F730*Main!$AB$3</f>
        <v>0</v>
      </c>
      <c r="H730" s="16"/>
    </row>
    <row r="731" spans="1:8">
      <c r="A731" s="69">
        <v>9255238</v>
      </c>
      <c r="B731" s="70" t="s">
        <v>860</v>
      </c>
      <c r="C731" s="11" t="s">
        <v>13</v>
      </c>
      <c r="D731" s="11">
        <v>10</v>
      </c>
      <c r="E731" s="12">
        <v>4478.6900000000005</v>
      </c>
      <c r="F731" s="12">
        <f>E731/100*$I$2*Main!$AB$2</f>
        <v>0</v>
      </c>
      <c r="G731" s="13">
        <f>F731*Main!$AB$3</f>
        <v>0</v>
      </c>
      <c r="H731" s="16"/>
    </row>
    <row r="732" spans="1:8">
      <c r="A732" s="69">
        <v>9255239</v>
      </c>
      <c r="B732" s="70" t="s">
        <v>861</v>
      </c>
      <c r="C732" s="11" t="s">
        <v>13</v>
      </c>
      <c r="D732" s="11">
        <v>10</v>
      </c>
      <c r="E732" s="12">
        <v>4478.6900000000005</v>
      </c>
      <c r="F732" s="12">
        <f>E732/100*$I$2*Main!$AB$2</f>
        <v>0</v>
      </c>
      <c r="G732" s="13">
        <f>F732*Main!$AB$3</f>
        <v>0</v>
      </c>
      <c r="H732" s="16"/>
    </row>
    <row r="733" spans="1:8">
      <c r="A733" s="69">
        <v>9257159</v>
      </c>
      <c r="B733" s="70" t="s">
        <v>862</v>
      </c>
      <c r="C733" s="11"/>
      <c r="D733" s="11">
        <v>10</v>
      </c>
      <c r="E733" s="12">
        <v>2686.9100000000003</v>
      </c>
      <c r="F733" s="12">
        <f>E733/100*$I$2*Main!$AB$2</f>
        <v>0</v>
      </c>
      <c r="G733" s="13">
        <f>F733*Main!$AB$3</f>
        <v>0</v>
      </c>
      <c r="H733" s="16"/>
    </row>
    <row r="734" spans="1:8">
      <c r="A734" s="69">
        <v>9257160</v>
      </c>
      <c r="B734" s="70" t="s">
        <v>863</v>
      </c>
      <c r="C734" s="11"/>
      <c r="D734" s="11">
        <v>10</v>
      </c>
      <c r="E734" s="12">
        <v>2686.9100000000003</v>
      </c>
      <c r="F734" s="12">
        <f>E734/100*$I$2*Main!$AB$2</f>
        <v>0</v>
      </c>
      <c r="G734" s="13">
        <f>F734*Main!$AB$3</f>
        <v>0</v>
      </c>
      <c r="H734" s="16"/>
    </row>
    <row r="735" spans="1:8">
      <c r="A735" s="69">
        <v>9257161</v>
      </c>
      <c r="B735" s="70" t="s">
        <v>864</v>
      </c>
      <c r="C735" s="11"/>
      <c r="D735" s="11">
        <v>10</v>
      </c>
      <c r="E735" s="12">
        <v>2735.48</v>
      </c>
      <c r="F735" s="12">
        <f>E735/100*$I$2*Main!$AB$2</f>
        <v>0</v>
      </c>
      <c r="G735" s="13">
        <f>F735*Main!$AB$3</f>
        <v>0</v>
      </c>
      <c r="H735" s="16"/>
    </row>
    <row r="736" spans="1:8">
      <c r="A736" s="69">
        <v>9257162</v>
      </c>
      <c r="B736" s="70" t="s">
        <v>865</v>
      </c>
      <c r="C736" s="11"/>
      <c r="D736" s="11">
        <v>10</v>
      </c>
      <c r="E736" s="12">
        <v>2735.48</v>
      </c>
      <c r="F736" s="12">
        <f>E736/100*$I$2*Main!$AB$2</f>
        <v>0</v>
      </c>
      <c r="G736" s="13">
        <f>F736*Main!$AB$3</f>
        <v>0</v>
      </c>
      <c r="H736" s="16"/>
    </row>
    <row r="737" spans="1:8">
      <c r="A737" s="69">
        <v>9257163</v>
      </c>
      <c r="B737" s="70" t="s">
        <v>866</v>
      </c>
      <c r="C737" s="11"/>
      <c r="D737" s="11">
        <v>10</v>
      </c>
      <c r="E737" s="12">
        <v>2784.0400000000004</v>
      </c>
      <c r="F737" s="12">
        <f>E737/100*$I$2*Main!$AB$2</f>
        <v>0</v>
      </c>
      <c r="G737" s="13">
        <f>F737*Main!$AB$3</f>
        <v>0</v>
      </c>
      <c r="H737" s="71"/>
    </row>
    <row r="738" spans="1:8">
      <c r="A738" s="69">
        <v>9257164</v>
      </c>
      <c r="B738" s="70" t="s">
        <v>867</v>
      </c>
      <c r="C738" s="11"/>
      <c r="D738" s="11">
        <v>10</v>
      </c>
      <c r="E738" s="12">
        <v>2784.0400000000004</v>
      </c>
      <c r="F738" s="12">
        <f>E738/100*$I$2*Main!$AB$2</f>
        <v>0</v>
      </c>
      <c r="G738" s="13">
        <f>F738*Main!$AB$3</f>
        <v>0</v>
      </c>
      <c r="H738" s="71"/>
    </row>
    <row r="739" spans="1:8">
      <c r="A739" s="69">
        <v>9257165</v>
      </c>
      <c r="B739" s="70" t="s">
        <v>868</v>
      </c>
      <c r="C739" s="11"/>
      <c r="D739" s="11">
        <v>10</v>
      </c>
      <c r="E739" s="12">
        <v>2832.5800000000004</v>
      </c>
      <c r="F739" s="12">
        <f>E739/100*$I$2*Main!$AB$2</f>
        <v>0</v>
      </c>
      <c r="G739" s="13">
        <f>F739*Main!$AB$3</f>
        <v>0</v>
      </c>
      <c r="H739" s="71"/>
    </row>
    <row r="740" spans="1:8">
      <c r="A740" s="69">
        <v>9257166</v>
      </c>
      <c r="B740" s="70" t="s">
        <v>869</v>
      </c>
      <c r="C740" s="11"/>
      <c r="D740" s="11">
        <v>10</v>
      </c>
      <c r="E740" s="12">
        <v>2832.5800000000004</v>
      </c>
      <c r="F740" s="12">
        <f>E740/100*$I$2*Main!$AB$2</f>
        <v>0</v>
      </c>
      <c r="G740" s="13">
        <f>F740*Main!$AB$3</f>
        <v>0</v>
      </c>
      <c r="H740" s="16"/>
    </row>
    <row r="741" spans="1:8">
      <c r="A741" s="69">
        <v>9257167</v>
      </c>
      <c r="B741" s="70" t="s">
        <v>870</v>
      </c>
      <c r="C741" s="11" t="s">
        <v>13</v>
      </c>
      <c r="D741" s="11">
        <v>10</v>
      </c>
      <c r="E741" s="12">
        <v>2881.1200000000003</v>
      </c>
      <c r="F741" s="12">
        <f>E741/100*$I$2*Main!$AB$2</f>
        <v>0</v>
      </c>
      <c r="G741" s="13">
        <f>F741*Main!$AB$3</f>
        <v>0</v>
      </c>
      <c r="H741" s="16"/>
    </row>
    <row r="742" spans="1:8">
      <c r="A742" s="69">
        <v>9257168</v>
      </c>
      <c r="B742" s="70" t="s">
        <v>871</v>
      </c>
      <c r="C742" s="11" t="s">
        <v>13</v>
      </c>
      <c r="D742" s="11">
        <v>10</v>
      </c>
      <c r="E742" s="12">
        <v>2881.1200000000003</v>
      </c>
      <c r="F742" s="12">
        <f>E742/100*$I$2*Main!$AB$2</f>
        <v>0</v>
      </c>
      <c r="G742" s="13">
        <f>F742*Main!$AB$3</f>
        <v>0</v>
      </c>
      <c r="H742" s="16"/>
    </row>
    <row r="743" spans="1:8">
      <c r="A743" s="69">
        <v>9257169</v>
      </c>
      <c r="B743" s="70" t="s">
        <v>872</v>
      </c>
      <c r="C743" s="11" t="s">
        <v>13</v>
      </c>
      <c r="D743" s="11">
        <v>10</v>
      </c>
      <c r="E743" s="12">
        <v>2954.42</v>
      </c>
      <c r="F743" s="12">
        <f>E743/100*$I$2*Main!$AB$2</f>
        <v>0</v>
      </c>
      <c r="G743" s="13">
        <f>F743*Main!$AB$3</f>
        <v>0</v>
      </c>
      <c r="H743" s="16"/>
    </row>
    <row r="744" spans="1:8">
      <c r="A744" s="69">
        <v>9257170</v>
      </c>
      <c r="B744" s="70" t="s">
        <v>873</v>
      </c>
      <c r="C744" s="11" t="s">
        <v>13</v>
      </c>
      <c r="D744" s="11">
        <v>10</v>
      </c>
      <c r="E744" s="12">
        <v>2954.42</v>
      </c>
      <c r="F744" s="12">
        <f>E744/100*$I$2*Main!$AB$2</f>
        <v>0</v>
      </c>
      <c r="G744" s="13">
        <f>F744*Main!$AB$3</f>
        <v>0</v>
      </c>
      <c r="H744" s="16"/>
    </row>
    <row r="745" spans="1:8">
      <c r="A745" s="69">
        <v>9257171</v>
      </c>
      <c r="B745" s="70" t="s">
        <v>874</v>
      </c>
      <c r="C745" s="11" t="s">
        <v>13</v>
      </c>
      <c r="D745" s="11">
        <v>10</v>
      </c>
      <c r="E745" s="12">
        <v>3053.98</v>
      </c>
      <c r="F745" s="12">
        <f>E745/100*$I$2*Main!$AB$2</f>
        <v>0</v>
      </c>
      <c r="G745" s="13">
        <f>F745*Main!$AB$3</f>
        <v>0</v>
      </c>
      <c r="H745" s="16"/>
    </row>
    <row r="746" spans="1:8">
      <c r="A746" s="69">
        <v>9257172</v>
      </c>
      <c r="B746" s="70" t="s">
        <v>875</v>
      </c>
      <c r="C746" s="11" t="s">
        <v>13</v>
      </c>
      <c r="D746" s="11">
        <v>10</v>
      </c>
      <c r="E746" s="12">
        <v>3053.98</v>
      </c>
      <c r="F746" s="12">
        <f>E746/100*$I$2*Main!$AB$2</f>
        <v>0</v>
      </c>
      <c r="G746" s="13">
        <f>F746*Main!$AB$3</f>
        <v>0</v>
      </c>
      <c r="H746" s="16"/>
    </row>
    <row r="747" spans="1:8">
      <c r="A747" s="69">
        <v>9255466</v>
      </c>
      <c r="B747" s="70" t="s">
        <v>876</v>
      </c>
      <c r="C747" s="11"/>
      <c r="D747" s="11">
        <v>10</v>
      </c>
      <c r="E747" s="12">
        <v>634.34</v>
      </c>
      <c r="F747" s="12">
        <f>E747/100*$I$2*Main!$AB$2</f>
        <v>0</v>
      </c>
      <c r="G747" s="13">
        <f>F747*Main!$AB$3</f>
        <v>0</v>
      </c>
      <c r="H747" s="16"/>
    </row>
    <row r="748" spans="1:8">
      <c r="A748" s="69">
        <v>9270676</v>
      </c>
      <c r="B748" s="70" t="s">
        <v>877</v>
      </c>
      <c r="C748" s="11" t="s">
        <v>13</v>
      </c>
      <c r="D748" s="11">
        <v>10</v>
      </c>
      <c r="E748" s="12">
        <v>634.34</v>
      </c>
      <c r="F748" s="12">
        <f>E748/100*$I$2*Main!$AB$2</f>
        <v>0</v>
      </c>
      <c r="G748" s="13">
        <f>F748*Main!$AB$3</f>
        <v>0</v>
      </c>
      <c r="H748" s="16"/>
    </row>
    <row r="749" spans="1:8">
      <c r="A749" s="69">
        <v>9255468</v>
      </c>
      <c r="B749" s="70" t="s">
        <v>878</v>
      </c>
      <c r="C749" s="11" t="s">
        <v>13</v>
      </c>
      <c r="D749" s="11">
        <v>20</v>
      </c>
      <c r="E749" s="12">
        <v>467.96999999999997</v>
      </c>
      <c r="F749" s="12">
        <f>E749/100*$I$2*Main!$AB$2</f>
        <v>0</v>
      </c>
      <c r="G749" s="13">
        <f>F749*Main!$AB$3</f>
        <v>0</v>
      </c>
      <c r="H749" s="71"/>
    </row>
    <row r="750" spans="1:8">
      <c r="A750" s="69">
        <v>9255470</v>
      </c>
      <c r="B750" s="70" t="s">
        <v>879</v>
      </c>
      <c r="C750" s="11" t="s">
        <v>13</v>
      </c>
      <c r="D750" s="11">
        <v>20</v>
      </c>
      <c r="E750" s="12">
        <v>523.41999999999996</v>
      </c>
      <c r="F750" s="12">
        <f>E750/100*$I$2*Main!$AB$2</f>
        <v>0</v>
      </c>
      <c r="G750" s="13">
        <f>F750*Main!$AB$3</f>
        <v>0</v>
      </c>
      <c r="H750" s="71"/>
    </row>
    <row r="751" spans="1:8">
      <c r="A751" s="69">
        <v>9255471</v>
      </c>
      <c r="B751" s="70" t="s">
        <v>880</v>
      </c>
      <c r="C751" s="11" t="s">
        <v>13</v>
      </c>
      <c r="D751" s="11">
        <v>20</v>
      </c>
      <c r="E751" s="12">
        <v>551.15</v>
      </c>
      <c r="F751" s="12">
        <f>E751/100*$I$2*Main!$AB$2</f>
        <v>0</v>
      </c>
      <c r="G751" s="13">
        <f>F751*Main!$AB$3</f>
        <v>0</v>
      </c>
      <c r="H751" s="71"/>
    </row>
    <row r="752" spans="1:8">
      <c r="A752" s="69">
        <v>9255472</v>
      </c>
      <c r="B752" s="70" t="s">
        <v>881</v>
      </c>
      <c r="C752" s="11" t="s">
        <v>13</v>
      </c>
      <c r="D752" s="11">
        <v>20</v>
      </c>
      <c r="E752" s="12">
        <v>578.88</v>
      </c>
      <c r="F752" s="12">
        <f>E752/100*$I$2*Main!$AB$2</f>
        <v>0</v>
      </c>
      <c r="G752" s="13">
        <f>F752*Main!$AB$3</f>
        <v>0</v>
      </c>
      <c r="H752" s="71"/>
    </row>
    <row r="753" spans="1:8">
      <c r="A753" s="69">
        <v>9255474</v>
      </c>
      <c r="B753" s="70" t="s">
        <v>882</v>
      </c>
      <c r="C753" s="11" t="s">
        <v>13</v>
      </c>
      <c r="D753" s="11">
        <v>20</v>
      </c>
      <c r="E753" s="12">
        <v>634.34</v>
      </c>
      <c r="F753" s="12">
        <f>E753/100*$I$2*Main!$AB$2</f>
        <v>0</v>
      </c>
      <c r="G753" s="13">
        <f>F753*Main!$AB$3</f>
        <v>0</v>
      </c>
      <c r="H753" s="71"/>
    </row>
    <row r="754" spans="1:8">
      <c r="A754" s="69">
        <v>9255476</v>
      </c>
      <c r="B754" s="70" t="s">
        <v>883</v>
      </c>
      <c r="C754" s="11" t="s">
        <v>13</v>
      </c>
      <c r="D754" s="11">
        <v>20</v>
      </c>
      <c r="E754" s="12">
        <v>1103.02</v>
      </c>
      <c r="F754" s="12">
        <f>E754/100*$I$2*Main!$AB$2</f>
        <v>0</v>
      </c>
      <c r="G754" s="13">
        <f>F754*Main!$AB$3</f>
        <v>0</v>
      </c>
      <c r="H754" s="71"/>
    </row>
    <row r="755" spans="1:8">
      <c r="A755" s="69">
        <v>9255477</v>
      </c>
      <c r="B755" s="70" t="s">
        <v>884</v>
      </c>
      <c r="C755" s="11" t="s">
        <v>13</v>
      </c>
      <c r="D755" s="11">
        <v>20</v>
      </c>
      <c r="E755" s="12">
        <v>1158.46</v>
      </c>
      <c r="F755" s="12">
        <f>E755/100*$I$2*Main!$AB$2</f>
        <v>0</v>
      </c>
      <c r="G755" s="13">
        <f>F755*Main!$AB$3</f>
        <v>0</v>
      </c>
      <c r="H755" s="71"/>
    </row>
    <row r="756" spans="1:8">
      <c r="A756" s="69">
        <v>9255478</v>
      </c>
      <c r="B756" s="70" t="s">
        <v>885</v>
      </c>
      <c r="C756" s="11" t="s">
        <v>13</v>
      </c>
      <c r="D756" s="11">
        <v>20</v>
      </c>
      <c r="E756" s="12">
        <v>1213.96</v>
      </c>
      <c r="F756" s="12">
        <f>E756/100*$I$2*Main!$AB$2</f>
        <v>0</v>
      </c>
      <c r="G756" s="13">
        <f>F756*Main!$AB$3</f>
        <v>0</v>
      </c>
      <c r="H756" s="71"/>
    </row>
    <row r="757" spans="1:8">
      <c r="A757" s="69">
        <v>9255479</v>
      </c>
      <c r="B757" s="70" t="s">
        <v>886</v>
      </c>
      <c r="C757" s="11" t="s">
        <v>13</v>
      </c>
      <c r="D757" s="11">
        <v>20</v>
      </c>
      <c r="E757" s="12">
        <v>1324.8799999999999</v>
      </c>
      <c r="F757" s="12">
        <f>E757/100*$I$2*Main!$AB$2</f>
        <v>0</v>
      </c>
      <c r="G757" s="13">
        <f>F757*Main!$AB$3</f>
        <v>0</v>
      </c>
      <c r="H757" s="71"/>
    </row>
    <row r="758" spans="1:8">
      <c r="A758" s="69">
        <v>9270678</v>
      </c>
      <c r="B758" s="70" t="s">
        <v>887</v>
      </c>
      <c r="C758" s="11" t="s">
        <v>13</v>
      </c>
      <c r="D758" s="11">
        <v>20</v>
      </c>
      <c r="E758" s="12">
        <v>467.96999999999997</v>
      </c>
      <c r="F758" s="12">
        <f>E758/100*$I$2*Main!$AB$2</f>
        <v>0</v>
      </c>
      <c r="G758" s="13">
        <f>F758*Main!$AB$3</f>
        <v>0</v>
      </c>
      <c r="H758" s="71"/>
    </row>
    <row r="759" spans="1:8">
      <c r="A759" s="69">
        <v>9270680</v>
      </c>
      <c r="B759" s="70" t="s">
        <v>888</v>
      </c>
      <c r="C759" s="11" t="s">
        <v>13</v>
      </c>
      <c r="D759" s="11">
        <v>20</v>
      </c>
      <c r="E759" s="12">
        <v>523.41999999999996</v>
      </c>
      <c r="F759" s="12">
        <f>E759/100*$I$2*Main!$AB$2</f>
        <v>0</v>
      </c>
      <c r="G759" s="13">
        <f>F759*Main!$AB$3</f>
        <v>0</v>
      </c>
      <c r="H759" s="71"/>
    </row>
    <row r="760" spans="1:8">
      <c r="A760" s="69">
        <v>9270681</v>
      </c>
      <c r="B760" s="70" t="s">
        <v>889</v>
      </c>
      <c r="C760" s="11" t="s">
        <v>13</v>
      </c>
      <c r="D760" s="11">
        <v>20</v>
      </c>
      <c r="E760" s="12">
        <v>551.15</v>
      </c>
      <c r="F760" s="12">
        <f>E760/100*$I$2*Main!$AB$2</f>
        <v>0</v>
      </c>
      <c r="G760" s="13">
        <f>F760*Main!$AB$3</f>
        <v>0</v>
      </c>
      <c r="H760" s="71"/>
    </row>
    <row r="761" spans="1:8">
      <c r="A761" s="69">
        <v>9270682</v>
      </c>
      <c r="B761" s="70" t="s">
        <v>890</v>
      </c>
      <c r="C761" s="11" t="s">
        <v>13</v>
      </c>
      <c r="D761" s="11">
        <v>20</v>
      </c>
      <c r="E761" s="12">
        <v>578.88</v>
      </c>
      <c r="F761" s="12">
        <f>E761/100*$I$2*Main!$AB$2</f>
        <v>0</v>
      </c>
      <c r="G761" s="13">
        <f>F761*Main!$AB$3</f>
        <v>0</v>
      </c>
      <c r="H761" s="71"/>
    </row>
    <row r="762" spans="1:8">
      <c r="A762" s="69">
        <v>9270684</v>
      </c>
      <c r="B762" s="70" t="s">
        <v>891</v>
      </c>
      <c r="C762" s="11" t="s">
        <v>13</v>
      </c>
      <c r="D762" s="11">
        <v>20</v>
      </c>
      <c r="E762" s="12">
        <v>634.34</v>
      </c>
      <c r="F762" s="12">
        <f>E762/100*$I$2*Main!$AB$2</f>
        <v>0</v>
      </c>
      <c r="G762" s="13">
        <f>F762*Main!$AB$3</f>
        <v>0</v>
      </c>
      <c r="H762" s="71"/>
    </row>
    <row r="763" spans="1:8">
      <c r="A763" s="69">
        <v>9270686</v>
      </c>
      <c r="B763" s="70" t="s">
        <v>892</v>
      </c>
      <c r="C763" s="11" t="s">
        <v>13</v>
      </c>
      <c r="D763" s="11">
        <v>20</v>
      </c>
      <c r="E763" s="12">
        <v>1103.02</v>
      </c>
      <c r="F763" s="12">
        <f>E763/100*$I$2*Main!$AB$2</f>
        <v>0</v>
      </c>
      <c r="G763" s="13">
        <f>F763*Main!$AB$3</f>
        <v>0</v>
      </c>
      <c r="H763" s="71"/>
    </row>
    <row r="764" spans="1:8">
      <c r="A764" s="69">
        <v>9270687</v>
      </c>
      <c r="B764" s="70" t="s">
        <v>893</v>
      </c>
      <c r="C764" s="11" t="s">
        <v>13</v>
      </c>
      <c r="D764" s="11">
        <v>20</v>
      </c>
      <c r="E764" s="12">
        <v>1158.46</v>
      </c>
      <c r="F764" s="12">
        <f>E764/100*$I$2*Main!$AB$2</f>
        <v>0</v>
      </c>
      <c r="G764" s="13">
        <f>F764*Main!$AB$3</f>
        <v>0</v>
      </c>
      <c r="H764" s="71"/>
    </row>
    <row r="765" spans="1:8">
      <c r="A765" s="69">
        <v>9270688</v>
      </c>
      <c r="B765" s="70" t="s">
        <v>894</v>
      </c>
      <c r="C765" s="11" t="s">
        <v>13</v>
      </c>
      <c r="D765" s="11">
        <v>20</v>
      </c>
      <c r="E765" s="12">
        <v>1213.96</v>
      </c>
      <c r="F765" s="12">
        <f>E765/100*$I$2*Main!$AB$2</f>
        <v>0</v>
      </c>
      <c r="G765" s="13">
        <f>F765*Main!$AB$3</f>
        <v>0</v>
      </c>
      <c r="H765" s="71"/>
    </row>
    <row r="766" spans="1:8">
      <c r="A766" s="69">
        <v>9270689</v>
      </c>
      <c r="B766" s="70" t="s">
        <v>895</v>
      </c>
      <c r="C766" s="11" t="s">
        <v>13</v>
      </c>
      <c r="D766" s="11">
        <v>20</v>
      </c>
      <c r="E766" s="12">
        <v>1324.8799999999999</v>
      </c>
      <c r="F766" s="12">
        <f>E766/100*$I$2*Main!$AB$2</f>
        <v>0</v>
      </c>
      <c r="G766" s="13">
        <f>F766*Main!$AB$3</f>
        <v>0</v>
      </c>
      <c r="H766" s="71"/>
    </row>
    <row r="767" spans="1:8">
      <c r="A767" s="69">
        <v>9255481</v>
      </c>
      <c r="B767" s="70" t="s">
        <v>896</v>
      </c>
      <c r="C767" s="11" t="s">
        <v>13</v>
      </c>
      <c r="D767" s="11">
        <v>20</v>
      </c>
      <c r="E767" s="12">
        <v>594.33000000000004</v>
      </c>
      <c r="F767" s="12">
        <f>E767/100*$I$2*Main!$AB$2</f>
        <v>0</v>
      </c>
      <c r="G767" s="13">
        <f>F767*Main!$AB$3</f>
        <v>0</v>
      </c>
      <c r="H767" s="71"/>
    </row>
    <row r="768" spans="1:8">
      <c r="A768" s="69">
        <v>9255483</v>
      </c>
      <c r="B768" s="70" t="s">
        <v>897</v>
      </c>
      <c r="C768" s="11" t="s">
        <v>13</v>
      </c>
      <c r="D768" s="11">
        <v>20</v>
      </c>
      <c r="E768" s="12">
        <v>664.74</v>
      </c>
      <c r="F768" s="12">
        <f>E768/100*$I$2*Main!$AB$2</f>
        <v>0</v>
      </c>
      <c r="G768" s="13">
        <f>F768*Main!$AB$3</f>
        <v>0</v>
      </c>
      <c r="H768" s="71"/>
    </row>
    <row r="769" spans="1:8">
      <c r="A769" s="69">
        <v>9255484</v>
      </c>
      <c r="B769" s="70" t="s">
        <v>898</v>
      </c>
      <c r="C769" s="11" t="s">
        <v>13</v>
      </c>
      <c r="D769" s="11">
        <v>20</v>
      </c>
      <c r="E769" s="12">
        <v>699.96</v>
      </c>
      <c r="F769" s="12">
        <f>E769/100*$I$2*Main!$AB$2</f>
        <v>0</v>
      </c>
      <c r="G769" s="13">
        <f>F769*Main!$AB$3</f>
        <v>0</v>
      </c>
      <c r="H769" s="71"/>
    </row>
    <row r="770" spans="1:8">
      <c r="A770" s="69">
        <v>9255485</v>
      </c>
      <c r="B770" s="70" t="s">
        <v>899</v>
      </c>
      <c r="C770" s="11" t="s">
        <v>13</v>
      </c>
      <c r="D770" s="11">
        <v>20</v>
      </c>
      <c r="E770" s="12">
        <v>735.17</v>
      </c>
      <c r="F770" s="12">
        <f>E770/100*$I$2*Main!$AB$2</f>
        <v>0</v>
      </c>
      <c r="G770" s="13">
        <f>F770*Main!$AB$3</f>
        <v>0</v>
      </c>
      <c r="H770" s="71"/>
    </row>
    <row r="771" spans="1:8">
      <c r="A771" s="69">
        <v>9255487</v>
      </c>
      <c r="B771" s="70" t="s">
        <v>900</v>
      </c>
      <c r="C771" s="11" t="s">
        <v>13</v>
      </c>
      <c r="D771" s="11">
        <v>20</v>
      </c>
      <c r="E771" s="12">
        <v>805.62</v>
      </c>
      <c r="F771" s="12">
        <f>E771/100*$I$2*Main!$AB$2</f>
        <v>0</v>
      </c>
      <c r="G771" s="13">
        <f>F771*Main!$AB$3</f>
        <v>0</v>
      </c>
      <c r="H771" s="71"/>
    </row>
    <row r="772" spans="1:8">
      <c r="A772" s="69">
        <v>9255489</v>
      </c>
      <c r="B772" s="70" t="s">
        <v>901</v>
      </c>
      <c r="C772" s="11" t="s">
        <v>13</v>
      </c>
      <c r="D772" s="11">
        <v>20</v>
      </c>
      <c r="E772" s="12">
        <v>1400.82</v>
      </c>
      <c r="F772" s="12">
        <f>E772/100*$I$2*Main!$AB$2</f>
        <v>0</v>
      </c>
      <c r="G772" s="13">
        <f>F772*Main!$AB$3</f>
        <v>0</v>
      </c>
      <c r="H772" s="71"/>
    </row>
    <row r="773" spans="1:8">
      <c r="A773" s="69">
        <v>9255490</v>
      </c>
      <c r="B773" s="70" t="s">
        <v>902</v>
      </c>
      <c r="C773" s="11" t="s">
        <v>13</v>
      </c>
      <c r="D773" s="11">
        <v>20</v>
      </c>
      <c r="E773" s="12">
        <v>1471.28</v>
      </c>
      <c r="F773" s="12">
        <f>E773/100*$I$2*Main!$AB$2</f>
        <v>0</v>
      </c>
      <c r="G773" s="13">
        <f>F773*Main!$AB$3</f>
        <v>0</v>
      </c>
      <c r="H773" s="16"/>
    </row>
    <row r="774" spans="1:8">
      <c r="A774" s="69">
        <v>9255491</v>
      </c>
      <c r="B774" s="70" t="s">
        <v>903</v>
      </c>
      <c r="C774" s="11" t="s">
        <v>13</v>
      </c>
      <c r="D774" s="11">
        <v>20</v>
      </c>
      <c r="E774" s="12">
        <v>1541.7</v>
      </c>
      <c r="F774" s="12">
        <f>E774/100*$I$2*Main!$AB$2</f>
        <v>0</v>
      </c>
      <c r="G774" s="13">
        <f>F774*Main!$AB$3</f>
        <v>0</v>
      </c>
      <c r="H774" s="16"/>
    </row>
    <row r="775" spans="1:8">
      <c r="A775" s="69">
        <v>9255492</v>
      </c>
      <c r="B775" s="70" t="s">
        <v>904</v>
      </c>
      <c r="C775" s="11" t="s">
        <v>13</v>
      </c>
      <c r="D775" s="11">
        <v>20</v>
      </c>
      <c r="E775" s="12">
        <v>1682.6</v>
      </c>
      <c r="F775" s="12">
        <f>E775/100*$I$2*Main!$AB$2</f>
        <v>0</v>
      </c>
      <c r="G775" s="13">
        <f>F775*Main!$AB$3</f>
        <v>0</v>
      </c>
      <c r="H775" s="16"/>
    </row>
    <row r="776" spans="1:8">
      <c r="A776" s="69">
        <v>9270691</v>
      </c>
      <c r="B776" s="70" t="s">
        <v>905</v>
      </c>
      <c r="C776" s="11" t="s">
        <v>13</v>
      </c>
      <c r="D776" s="11">
        <v>20</v>
      </c>
      <c r="E776" s="12">
        <v>594.33000000000004</v>
      </c>
      <c r="F776" s="12">
        <f>E776/100*$I$2*Main!$AB$2</f>
        <v>0</v>
      </c>
      <c r="G776" s="13">
        <f>F776*Main!$AB$3</f>
        <v>0</v>
      </c>
      <c r="H776" s="16"/>
    </row>
    <row r="777" spans="1:8">
      <c r="A777" s="69">
        <v>9270693</v>
      </c>
      <c r="B777" s="70" t="s">
        <v>906</v>
      </c>
      <c r="C777" s="11" t="s">
        <v>13</v>
      </c>
      <c r="D777" s="11">
        <v>20</v>
      </c>
      <c r="E777" s="12">
        <v>664.74</v>
      </c>
      <c r="F777" s="12">
        <f>E777/100*$I$2*Main!$AB$2</f>
        <v>0</v>
      </c>
      <c r="G777" s="13">
        <f>F777*Main!$AB$3</f>
        <v>0</v>
      </c>
      <c r="H777" s="16"/>
    </row>
    <row r="778" spans="1:8">
      <c r="A778" s="69">
        <v>9270694</v>
      </c>
      <c r="B778" s="70" t="s">
        <v>907</v>
      </c>
      <c r="C778" s="11" t="s">
        <v>13</v>
      </c>
      <c r="D778" s="11">
        <v>20</v>
      </c>
      <c r="E778" s="12">
        <v>699.96</v>
      </c>
      <c r="F778" s="12">
        <f>E778/100*$I$2*Main!$AB$2</f>
        <v>0</v>
      </c>
      <c r="G778" s="13">
        <f>F778*Main!$AB$3</f>
        <v>0</v>
      </c>
      <c r="H778" s="16"/>
    </row>
    <row r="779" spans="1:8">
      <c r="A779" s="69">
        <v>9270695</v>
      </c>
      <c r="B779" s="70" t="s">
        <v>908</v>
      </c>
      <c r="C779" s="11" t="s">
        <v>13</v>
      </c>
      <c r="D779" s="11">
        <v>20</v>
      </c>
      <c r="E779" s="12">
        <v>735.17</v>
      </c>
      <c r="F779" s="12">
        <f>E779/100*$I$2*Main!$AB$2</f>
        <v>0</v>
      </c>
      <c r="G779" s="13">
        <f>F779*Main!$AB$3</f>
        <v>0</v>
      </c>
      <c r="H779" s="16"/>
    </row>
    <row r="780" spans="1:8">
      <c r="A780" s="69">
        <v>9270697</v>
      </c>
      <c r="B780" s="70" t="s">
        <v>909</v>
      </c>
      <c r="C780" s="11" t="s">
        <v>13</v>
      </c>
      <c r="D780" s="11">
        <v>20</v>
      </c>
      <c r="E780" s="12">
        <v>805.62</v>
      </c>
      <c r="F780" s="12">
        <f>E780/100*$I$2*Main!$AB$2</f>
        <v>0</v>
      </c>
      <c r="G780" s="13">
        <f>F780*Main!$AB$3</f>
        <v>0</v>
      </c>
      <c r="H780" s="16"/>
    </row>
    <row r="781" spans="1:8">
      <c r="A781" s="69">
        <v>9270699</v>
      </c>
      <c r="B781" s="70" t="s">
        <v>910</v>
      </c>
      <c r="C781" s="11" t="s">
        <v>13</v>
      </c>
      <c r="D781" s="11">
        <v>20</v>
      </c>
      <c r="E781" s="12">
        <v>1400.82</v>
      </c>
      <c r="F781" s="12">
        <f>E781/100*$I$2*Main!$AB$2</f>
        <v>0</v>
      </c>
      <c r="G781" s="13">
        <f>F781*Main!$AB$3</f>
        <v>0</v>
      </c>
      <c r="H781" s="16"/>
    </row>
    <row r="782" spans="1:8">
      <c r="A782" s="69">
        <v>9270700</v>
      </c>
      <c r="B782" s="70" t="s">
        <v>911</v>
      </c>
      <c r="C782" s="11" t="s">
        <v>13</v>
      </c>
      <c r="D782" s="11">
        <v>20</v>
      </c>
      <c r="E782" s="12">
        <v>1471.28</v>
      </c>
      <c r="F782" s="12">
        <f>E782/100*$I$2*Main!$AB$2</f>
        <v>0</v>
      </c>
      <c r="G782" s="13">
        <f>F782*Main!$AB$3</f>
        <v>0</v>
      </c>
      <c r="H782" s="16"/>
    </row>
    <row r="783" spans="1:8">
      <c r="A783" s="69">
        <v>9270701</v>
      </c>
      <c r="B783" s="70" t="s">
        <v>912</v>
      </c>
      <c r="C783" s="11" t="s">
        <v>13</v>
      </c>
      <c r="D783" s="11">
        <v>20</v>
      </c>
      <c r="E783" s="12">
        <v>1541.7</v>
      </c>
      <c r="F783" s="12">
        <f>E783/100*$I$2*Main!$AB$2</f>
        <v>0</v>
      </c>
      <c r="G783" s="13">
        <f>F783*Main!$AB$3</f>
        <v>0</v>
      </c>
      <c r="H783" s="16"/>
    </row>
    <row r="784" spans="1:8">
      <c r="A784" s="69">
        <v>9270702</v>
      </c>
      <c r="B784" s="70" t="s">
        <v>913</v>
      </c>
      <c r="C784" s="11" t="s">
        <v>13</v>
      </c>
      <c r="D784" s="11">
        <v>20</v>
      </c>
      <c r="E784" s="12">
        <v>1682.6</v>
      </c>
      <c r="F784" s="12">
        <f>E784/100*$I$2*Main!$AB$2</f>
        <v>0</v>
      </c>
      <c r="G784" s="13">
        <f>F784*Main!$AB$3</f>
        <v>0</v>
      </c>
      <c r="H784" s="16"/>
    </row>
    <row r="785" spans="1:8">
      <c r="A785" s="69">
        <v>9255494</v>
      </c>
      <c r="B785" s="70" t="s">
        <v>914</v>
      </c>
      <c r="C785" s="11" t="s">
        <v>13</v>
      </c>
      <c r="D785" s="11">
        <v>10</v>
      </c>
      <c r="E785" s="12">
        <v>690.72</v>
      </c>
      <c r="F785" s="12">
        <f>E785/100*$I$2*Main!$AB$2</f>
        <v>0</v>
      </c>
      <c r="G785" s="13">
        <f>F785*Main!$AB$3</f>
        <v>0</v>
      </c>
      <c r="H785" s="16"/>
    </row>
    <row r="786" spans="1:8">
      <c r="A786" s="69">
        <v>9255496</v>
      </c>
      <c r="B786" s="70" t="s">
        <v>915</v>
      </c>
      <c r="C786" s="11" t="s">
        <v>13</v>
      </c>
      <c r="D786" s="11">
        <v>10</v>
      </c>
      <c r="E786" s="12">
        <v>772.58</v>
      </c>
      <c r="F786" s="12">
        <f>E786/100*$I$2*Main!$AB$2</f>
        <v>0</v>
      </c>
      <c r="G786" s="13">
        <f>F786*Main!$AB$3</f>
        <v>0</v>
      </c>
      <c r="H786" s="71"/>
    </row>
    <row r="787" spans="1:8">
      <c r="A787" s="69">
        <v>9255498</v>
      </c>
      <c r="B787" s="70" t="s">
        <v>916</v>
      </c>
      <c r="C787" s="11" t="s">
        <v>13</v>
      </c>
      <c r="D787" s="11">
        <v>10</v>
      </c>
      <c r="E787" s="12">
        <v>854.43</v>
      </c>
      <c r="F787" s="12">
        <f>E787/100*$I$2*Main!$AB$2</f>
        <v>0</v>
      </c>
      <c r="G787" s="13">
        <f>F787*Main!$AB$3</f>
        <v>0</v>
      </c>
      <c r="H787" s="71"/>
    </row>
    <row r="788" spans="1:8">
      <c r="A788" s="69">
        <v>9255499</v>
      </c>
      <c r="B788" s="70" t="s">
        <v>917</v>
      </c>
      <c r="C788" s="11" t="s">
        <v>13</v>
      </c>
      <c r="D788" s="11">
        <v>10</v>
      </c>
      <c r="E788" s="12">
        <v>895.36</v>
      </c>
      <c r="F788" s="12">
        <f>E788/100*$I$2*Main!$AB$2</f>
        <v>0</v>
      </c>
      <c r="G788" s="13">
        <f>F788*Main!$AB$3</f>
        <v>0</v>
      </c>
      <c r="H788" s="71"/>
    </row>
    <row r="789" spans="1:8">
      <c r="A789" s="69">
        <v>9255500</v>
      </c>
      <c r="B789" s="70" t="s">
        <v>918</v>
      </c>
      <c r="C789" s="11" t="s">
        <v>13</v>
      </c>
      <c r="D789" s="11">
        <v>10</v>
      </c>
      <c r="E789" s="12">
        <v>936.28</v>
      </c>
      <c r="F789" s="12">
        <f>E789/100*$I$2*Main!$AB$2</f>
        <v>0</v>
      </c>
      <c r="G789" s="13">
        <f>F789*Main!$AB$3</f>
        <v>0</v>
      </c>
      <c r="H789" s="71"/>
    </row>
    <row r="790" spans="1:8">
      <c r="A790" s="69">
        <v>9255502</v>
      </c>
      <c r="B790" s="70" t="s">
        <v>919</v>
      </c>
      <c r="C790" s="11" t="s">
        <v>13</v>
      </c>
      <c r="D790" s="11">
        <v>10</v>
      </c>
      <c r="E790" s="12">
        <v>1628.08</v>
      </c>
      <c r="F790" s="12">
        <f>E790/100*$I$2*Main!$AB$2</f>
        <v>0</v>
      </c>
      <c r="G790" s="13">
        <f>F790*Main!$AB$3</f>
        <v>0</v>
      </c>
      <c r="H790" s="71"/>
    </row>
    <row r="791" spans="1:8">
      <c r="A791" s="69">
        <v>9255503</v>
      </c>
      <c r="B791" s="70" t="s">
        <v>920</v>
      </c>
      <c r="C791" s="11" t="s">
        <v>13</v>
      </c>
      <c r="D791" s="11">
        <v>10</v>
      </c>
      <c r="E791" s="12">
        <v>1709.93</v>
      </c>
      <c r="F791" s="12">
        <f>E791/100*$I$2*Main!$AB$2</f>
        <v>0</v>
      </c>
      <c r="G791" s="13">
        <f>F791*Main!$AB$3</f>
        <v>0</v>
      </c>
      <c r="H791" s="16"/>
    </row>
    <row r="792" spans="1:8">
      <c r="A792" s="69">
        <v>9255504</v>
      </c>
      <c r="B792" s="70" t="s">
        <v>921</v>
      </c>
      <c r="C792" s="11" t="s">
        <v>13</v>
      </c>
      <c r="D792" s="11">
        <v>10</v>
      </c>
      <c r="E792" s="12">
        <v>1791.78</v>
      </c>
      <c r="F792" s="12">
        <f>E792/100*$I$2*Main!$AB$2</f>
        <v>0</v>
      </c>
      <c r="G792" s="13">
        <f>F792*Main!$AB$3</f>
        <v>0</v>
      </c>
      <c r="H792" s="16"/>
    </row>
    <row r="793" spans="1:8">
      <c r="A793" s="69">
        <v>9255505</v>
      </c>
      <c r="B793" s="70" t="s">
        <v>922</v>
      </c>
      <c r="C793" s="11" t="s">
        <v>13</v>
      </c>
      <c r="D793" s="11">
        <v>10</v>
      </c>
      <c r="E793" s="12">
        <v>1955.55</v>
      </c>
      <c r="F793" s="12">
        <f>E793/100*$I$2*Main!$AB$2</f>
        <v>0</v>
      </c>
      <c r="G793" s="13">
        <f>F793*Main!$AB$3</f>
        <v>0</v>
      </c>
      <c r="H793" s="16"/>
    </row>
    <row r="794" spans="1:8">
      <c r="A794" s="69">
        <v>9270704</v>
      </c>
      <c r="B794" s="70" t="s">
        <v>923</v>
      </c>
      <c r="C794" s="11" t="s">
        <v>13</v>
      </c>
      <c r="D794" s="11">
        <v>10</v>
      </c>
      <c r="E794" s="12">
        <v>690.72</v>
      </c>
      <c r="F794" s="12">
        <f>E794/100*$I$2*Main!$AB$2</f>
        <v>0</v>
      </c>
      <c r="G794" s="13">
        <f>F794*Main!$AB$3</f>
        <v>0</v>
      </c>
      <c r="H794" s="16"/>
    </row>
    <row r="795" spans="1:8">
      <c r="A795" s="69">
        <v>9270706</v>
      </c>
      <c r="B795" s="70" t="s">
        <v>924</v>
      </c>
      <c r="C795" s="11" t="s">
        <v>13</v>
      </c>
      <c r="D795" s="11">
        <v>10</v>
      </c>
      <c r="E795" s="12">
        <v>772.58</v>
      </c>
      <c r="F795" s="12">
        <f>E795/100*$I$2*Main!$AB$2</f>
        <v>0</v>
      </c>
      <c r="G795" s="13">
        <f>F795*Main!$AB$3</f>
        <v>0</v>
      </c>
      <c r="H795" s="16"/>
    </row>
    <row r="796" spans="1:8">
      <c r="A796" s="69">
        <v>9270707</v>
      </c>
      <c r="B796" s="70" t="s">
        <v>925</v>
      </c>
      <c r="C796" s="11" t="s">
        <v>13</v>
      </c>
      <c r="D796" s="11">
        <v>10</v>
      </c>
      <c r="E796" s="12">
        <v>813.51</v>
      </c>
      <c r="F796" s="12">
        <f>E796/100*$I$2*Main!$AB$2</f>
        <v>0</v>
      </c>
      <c r="G796" s="13">
        <f>F796*Main!$AB$3</f>
        <v>0</v>
      </c>
      <c r="H796" s="71"/>
    </row>
    <row r="797" spans="1:8">
      <c r="A797" s="69">
        <v>9270708</v>
      </c>
      <c r="B797" s="70" t="s">
        <v>926</v>
      </c>
      <c r="C797" s="11" t="s">
        <v>13</v>
      </c>
      <c r="D797" s="11">
        <v>10</v>
      </c>
      <c r="E797" s="12">
        <v>854.43</v>
      </c>
      <c r="F797" s="12">
        <f>E797/100*$I$2*Main!$AB$2</f>
        <v>0</v>
      </c>
      <c r="G797" s="13">
        <f>F797*Main!$AB$3</f>
        <v>0</v>
      </c>
      <c r="H797" s="71"/>
    </row>
    <row r="798" spans="1:8">
      <c r="A798" s="69">
        <v>9270710</v>
      </c>
      <c r="B798" s="70" t="s">
        <v>927</v>
      </c>
      <c r="C798" s="11" t="s">
        <v>13</v>
      </c>
      <c r="D798" s="11">
        <v>10</v>
      </c>
      <c r="E798" s="12">
        <v>936.28</v>
      </c>
      <c r="F798" s="12">
        <f>E798/100*$I$2*Main!$AB$2</f>
        <v>0</v>
      </c>
      <c r="G798" s="13">
        <f>F798*Main!$AB$3</f>
        <v>0</v>
      </c>
      <c r="H798" s="71"/>
    </row>
    <row r="799" spans="1:8">
      <c r="A799" s="69">
        <v>9270712</v>
      </c>
      <c r="B799" s="70" t="s">
        <v>928</v>
      </c>
      <c r="C799" s="11" t="s">
        <v>13</v>
      </c>
      <c r="D799" s="11">
        <v>10</v>
      </c>
      <c r="E799" s="12">
        <v>1628.08</v>
      </c>
      <c r="F799" s="12">
        <f>E799/100*$I$2*Main!$AB$2</f>
        <v>0</v>
      </c>
      <c r="G799" s="13">
        <f>F799*Main!$AB$3</f>
        <v>0</v>
      </c>
      <c r="H799" s="71"/>
    </row>
    <row r="800" spans="1:8">
      <c r="A800" s="69">
        <v>9270713</v>
      </c>
      <c r="B800" s="70" t="s">
        <v>929</v>
      </c>
      <c r="C800" s="11" t="s">
        <v>13</v>
      </c>
      <c r="D800" s="11">
        <v>10</v>
      </c>
      <c r="E800" s="12">
        <v>1709.93</v>
      </c>
      <c r="F800" s="12">
        <f>E800/100*$I$2*Main!$AB$2</f>
        <v>0</v>
      </c>
      <c r="G800" s="13">
        <f>F800*Main!$AB$3</f>
        <v>0</v>
      </c>
      <c r="H800" s="71"/>
    </row>
    <row r="801" spans="1:8">
      <c r="A801" s="69">
        <v>9270714</v>
      </c>
      <c r="B801" s="70" t="s">
        <v>930</v>
      </c>
      <c r="C801" s="11" t="s">
        <v>13</v>
      </c>
      <c r="D801" s="11">
        <v>10</v>
      </c>
      <c r="E801" s="12">
        <v>1791.78</v>
      </c>
      <c r="F801" s="12">
        <f>E801/100*$I$2*Main!$AB$2</f>
        <v>0</v>
      </c>
      <c r="G801" s="13">
        <f>F801*Main!$AB$3</f>
        <v>0</v>
      </c>
      <c r="H801" s="16"/>
    </row>
    <row r="802" spans="1:8">
      <c r="A802" s="69">
        <v>9270715</v>
      </c>
      <c r="B802" s="70" t="s">
        <v>931</v>
      </c>
      <c r="C802" s="11" t="s">
        <v>13</v>
      </c>
      <c r="D802" s="11">
        <v>10</v>
      </c>
      <c r="E802" s="12">
        <v>1955.55</v>
      </c>
      <c r="F802" s="12">
        <f>E802/100*$I$2*Main!$AB$2</f>
        <v>0</v>
      </c>
      <c r="G802" s="13">
        <f>F802*Main!$AB$3</f>
        <v>0</v>
      </c>
      <c r="H802" s="16"/>
    </row>
    <row r="803" spans="1:8">
      <c r="A803" s="69">
        <v>9255507</v>
      </c>
      <c r="B803" s="70" t="s">
        <v>932</v>
      </c>
      <c r="C803" s="11" t="s">
        <v>13</v>
      </c>
      <c r="D803" s="11">
        <v>10</v>
      </c>
      <c r="E803" s="12">
        <v>734.68</v>
      </c>
      <c r="F803" s="12">
        <f>E803/100*$I$2*Main!$AB$2</f>
        <v>0</v>
      </c>
      <c r="G803" s="13">
        <f>F803*Main!$AB$3</f>
        <v>0</v>
      </c>
      <c r="H803" s="16"/>
    </row>
    <row r="804" spans="1:8">
      <c r="A804" s="69">
        <v>9255509</v>
      </c>
      <c r="B804" s="70" t="s">
        <v>933</v>
      </c>
      <c r="C804" s="11" t="s">
        <v>13</v>
      </c>
      <c r="D804" s="11">
        <v>10</v>
      </c>
      <c r="E804" s="12">
        <v>821.76</v>
      </c>
      <c r="F804" s="12">
        <f>E804/100*$I$2*Main!$AB$2</f>
        <v>0</v>
      </c>
      <c r="G804" s="13">
        <f>F804*Main!$AB$3</f>
        <v>0</v>
      </c>
      <c r="H804" s="16"/>
    </row>
    <row r="805" spans="1:8">
      <c r="A805" s="69">
        <v>9255511</v>
      </c>
      <c r="B805" s="70" t="s">
        <v>934</v>
      </c>
      <c r="C805" s="11" t="s">
        <v>13</v>
      </c>
      <c r="D805" s="11">
        <v>10</v>
      </c>
      <c r="E805" s="12">
        <v>908.85</v>
      </c>
      <c r="F805" s="12">
        <f>E805/100*$I$2*Main!$AB$2</f>
        <v>0</v>
      </c>
      <c r="G805" s="13">
        <f>F805*Main!$AB$3</f>
        <v>0</v>
      </c>
      <c r="H805" s="16"/>
    </row>
    <row r="806" spans="1:8">
      <c r="A806" s="69">
        <v>9255512</v>
      </c>
      <c r="B806" s="70" t="s">
        <v>935</v>
      </c>
      <c r="C806" s="11" t="s">
        <v>13</v>
      </c>
      <c r="D806" s="11">
        <v>10</v>
      </c>
      <c r="E806" s="12">
        <v>952.4</v>
      </c>
      <c r="F806" s="12">
        <f>E806/100*$I$2*Main!$AB$2</f>
        <v>0</v>
      </c>
      <c r="G806" s="13">
        <f>F806*Main!$AB$3</f>
        <v>0</v>
      </c>
      <c r="H806" s="16"/>
    </row>
    <row r="807" spans="1:8">
      <c r="A807" s="69">
        <v>9255513</v>
      </c>
      <c r="B807" s="70" t="s">
        <v>936</v>
      </c>
      <c r="C807" s="11" t="s">
        <v>13</v>
      </c>
      <c r="D807" s="11">
        <v>10</v>
      </c>
      <c r="E807" s="12">
        <v>995.9</v>
      </c>
      <c r="F807" s="12">
        <f>E807/100*$I$2*Main!$AB$2</f>
        <v>0</v>
      </c>
      <c r="G807" s="13">
        <f>F807*Main!$AB$3</f>
        <v>0</v>
      </c>
      <c r="H807" s="16"/>
    </row>
    <row r="808" spans="1:8">
      <c r="A808" s="69">
        <v>9255515</v>
      </c>
      <c r="B808" s="70" t="s">
        <v>937</v>
      </c>
      <c r="C808" s="11" t="s">
        <v>13</v>
      </c>
      <c r="D808" s="11">
        <v>10</v>
      </c>
      <c r="E808" s="12">
        <v>1731.74</v>
      </c>
      <c r="F808" s="12">
        <f>E808/100*$I$2*Main!$AB$2</f>
        <v>0</v>
      </c>
      <c r="G808" s="13">
        <f>F808*Main!$AB$3</f>
        <v>0</v>
      </c>
      <c r="H808" s="16"/>
    </row>
    <row r="809" spans="1:8">
      <c r="A809" s="69">
        <v>9255516</v>
      </c>
      <c r="B809" s="70" t="s">
        <v>938</v>
      </c>
      <c r="C809" s="11" t="s">
        <v>13</v>
      </c>
      <c r="D809" s="11">
        <v>10</v>
      </c>
      <c r="E809" s="12">
        <v>1818.82</v>
      </c>
      <c r="F809" s="12">
        <f>E809/100*$I$2*Main!$AB$2</f>
        <v>0</v>
      </c>
      <c r="G809" s="13">
        <f>F809*Main!$AB$3</f>
        <v>0</v>
      </c>
      <c r="H809" s="16"/>
    </row>
    <row r="810" spans="1:8">
      <c r="A810" s="69">
        <v>9255517</v>
      </c>
      <c r="B810" s="70" t="s">
        <v>939</v>
      </c>
      <c r="C810" s="11" t="s">
        <v>13</v>
      </c>
      <c r="D810" s="11">
        <v>10</v>
      </c>
      <c r="E810" s="12">
        <v>1905.87</v>
      </c>
      <c r="F810" s="12">
        <f>E810/100*$I$2*Main!$AB$2</f>
        <v>0</v>
      </c>
      <c r="G810" s="13">
        <f>F810*Main!$AB$3</f>
        <v>0</v>
      </c>
      <c r="H810" s="16"/>
    </row>
    <row r="811" spans="1:8">
      <c r="A811" s="69">
        <v>9255518</v>
      </c>
      <c r="B811" s="70" t="s">
        <v>940</v>
      </c>
      <c r="C811" s="11" t="s">
        <v>13</v>
      </c>
      <c r="D811" s="11">
        <v>10</v>
      </c>
      <c r="E811" s="12">
        <v>2080.0600000000004</v>
      </c>
      <c r="F811" s="12">
        <f>E811/100*$I$2*Main!$AB$2</f>
        <v>0</v>
      </c>
      <c r="G811" s="13">
        <f>F811*Main!$AB$3</f>
        <v>0</v>
      </c>
      <c r="H811" s="16"/>
    </row>
    <row r="812" spans="1:8">
      <c r="A812" s="69">
        <v>9270717</v>
      </c>
      <c r="B812" s="70" t="s">
        <v>941</v>
      </c>
      <c r="C812" s="11" t="s">
        <v>13</v>
      </c>
      <c r="D812" s="11">
        <v>10</v>
      </c>
      <c r="E812" s="12">
        <v>734.68</v>
      </c>
      <c r="F812" s="12">
        <f>E812/100*$I$2*Main!$AB$2</f>
        <v>0</v>
      </c>
      <c r="G812" s="13">
        <f>F812*Main!$AB$3</f>
        <v>0</v>
      </c>
      <c r="H812" s="16"/>
    </row>
    <row r="813" spans="1:8">
      <c r="A813" s="69">
        <v>9270719</v>
      </c>
      <c r="B813" s="70" t="s">
        <v>942</v>
      </c>
      <c r="C813" s="11" t="s">
        <v>13</v>
      </c>
      <c r="D813" s="11">
        <v>10</v>
      </c>
      <c r="E813" s="12">
        <v>821.76</v>
      </c>
      <c r="F813" s="12">
        <f>E813/100*$I$2*Main!$AB$2</f>
        <v>0</v>
      </c>
      <c r="G813" s="13">
        <f>F813*Main!$AB$3</f>
        <v>0</v>
      </c>
      <c r="H813" s="16"/>
    </row>
    <row r="814" spans="1:8">
      <c r="A814" s="69">
        <v>9270720</v>
      </c>
      <c r="B814" s="70" t="s">
        <v>943</v>
      </c>
      <c r="C814" s="11" t="s">
        <v>13</v>
      </c>
      <c r="D814" s="11">
        <v>10</v>
      </c>
      <c r="E814" s="12">
        <v>865.31</v>
      </c>
      <c r="F814" s="12">
        <f>E814/100*$I$2*Main!$AB$2</f>
        <v>0</v>
      </c>
      <c r="G814" s="13">
        <f>F814*Main!$AB$3</f>
        <v>0</v>
      </c>
      <c r="H814" s="16"/>
    </row>
    <row r="815" spans="1:8">
      <c r="A815" s="69">
        <v>9270721</v>
      </c>
      <c r="B815" s="70" t="s">
        <v>944</v>
      </c>
      <c r="C815" s="11" t="s">
        <v>13</v>
      </c>
      <c r="D815" s="11">
        <v>10</v>
      </c>
      <c r="E815" s="12">
        <v>908.85</v>
      </c>
      <c r="F815" s="12">
        <f>E815/100*$I$2*Main!$AB$2</f>
        <v>0</v>
      </c>
      <c r="G815" s="13">
        <f>F815*Main!$AB$3</f>
        <v>0</v>
      </c>
      <c r="H815" s="71"/>
    </row>
    <row r="816" spans="1:8">
      <c r="A816" s="69">
        <v>9270723</v>
      </c>
      <c r="B816" s="70" t="s">
        <v>945</v>
      </c>
      <c r="C816" s="11" t="s">
        <v>13</v>
      </c>
      <c r="D816" s="11">
        <v>10</v>
      </c>
      <c r="E816" s="12">
        <v>995.9</v>
      </c>
      <c r="F816" s="12">
        <f>E816/100*$I$2*Main!$AB$2</f>
        <v>0</v>
      </c>
      <c r="G816" s="13">
        <f>F816*Main!$AB$3</f>
        <v>0</v>
      </c>
      <c r="H816" s="71"/>
    </row>
    <row r="817" spans="1:8">
      <c r="A817" s="69">
        <v>9270725</v>
      </c>
      <c r="B817" s="70" t="s">
        <v>946</v>
      </c>
      <c r="C817" s="11" t="s">
        <v>13</v>
      </c>
      <c r="D817" s="11">
        <v>10</v>
      </c>
      <c r="E817" s="12">
        <v>1731.74</v>
      </c>
      <c r="F817" s="12">
        <f>E817/100*$I$2*Main!$AB$2</f>
        <v>0</v>
      </c>
      <c r="G817" s="13">
        <f>F817*Main!$AB$3</f>
        <v>0</v>
      </c>
      <c r="H817" s="71"/>
    </row>
    <row r="818" spans="1:8">
      <c r="A818" s="69">
        <v>9270726</v>
      </c>
      <c r="B818" s="70" t="s">
        <v>947</v>
      </c>
      <c r="C818" s="11" t="s">
        <v>13</v>
      </c>
      <c r="D818" s="11">
        <v>10</v>
      </c>
      <c r="E818" s="12">
        <v>1818.82</v>
      </c>
      <c r="F818" s="12">
        <f>E818/100*$I$2*Main!$AB$2</f>
        <v>0</v>
      </c>
      <c r="G818" s="13">
        <f>F818*Main!$AB$3</f>
        <v>0</v>
      </c>
      <c r="H818" s="71"/>
    </row>
    <row r="819" spans="1:8">
      <c r="A819" s="69">
        <v>9270727</v>
      </c>
      <c r="B819" s="70" t="s">
        <v>948</v>
      </c>
      <c r="C819" s="11" t="s">
        <v>13</v>
      </c>
      <c r="D819" s="11">
        <v>10</v>
      </c>
      <c r="E819" s="12">
        <v>1905.87</v>
      </c>
      <c r="F819" s="12">
        <f>E819/100*$I$2*Main!$AB$2</f>
        <v>0</v>
      </c>
      <c r="G819" s="13">
        <f>F819*Main!$AB$3</f>
        <v>0</v>
      </c>
      <c r="H819" s="71"/>
    </row>
    <row r="820" spans="1:8">
      <c r="A820" s="69">
        <v>9270728</v>
      </c>
      <c r="B820" s="70" t="s">
        <v>949</v>
      </c>
      <c r="C820" s="11" t="s">
        <v>13</v>
      </c>
      <c r="D820" s="11">
        <v>10</v>
      </c>
      <c r="E820" s="12">
        <v>2080.0600000000004</v>
      </c>
      <c r="F820" s="12">
        <f>E820/100*$I$2*Main!$AB$2</f>
        <v>0</v>
      </c>
      <c r="G820" s="13">
        <f>F820*Main!$AB$3</f>
        <v>0</v>
      </c>
      <c r="H820" s="16"/>
    </row>
    <row r="821" spans="1:8">
      <c r="A821" s="69">
        <v>9257310</v>
      </c>
      <c r="B821" s="70" t="s">
        <v>950</v>
      </c>
      <c r="C821" s="11"/>
      <c r="D821" s="11">
        <v>1</v>
      </c>
      <c r="E821" s="12">
        <v>10544.99</v>
      </c>
      <c r="F821" s="12">
        <f>E821/100*$I$2*Main!$AB$2</f>
        <v>0</v>
      </c>
      <c r="G821" s="13">
        <f>F821*Main!$AB$3</f>
        <v>0</v>
      </c>
      <c r="H821" s="16"/>
    </row>
    <row r="822" spans="1:8">
      <c r="A822" s="69">
        <v>9257311</v>
      </c>
      <c r="B822" s="70" t="s">
        <v>951</v>
      </c>
      <c r="C822" s="11"/>
      <c r="D822" s="11">
        <v>1</v>
      </c>
      <c r="E822" s="12">
        <v>16851.929999999997</v>
      </c>
      <c r="F822" s="12">
        <f>E822/100*$I$2*Main!$AB$2</f>
        <v>0</v>
      </c>
      <c r="G822" s="13">
        <f>F822*Main!$AB$3</f>
        <v>0</v>
      </c>
      <c r="H822" s="16"/>
    </row>
    <row r="823" spans="1:8">
      <c r="A823" s="69">
        <v>9257312</v>
      </c>
      <c r="B823" s="70" t="s">
        <v>952</v>
      </c>
      <c r="C823" s="11"/>
      <c r="D823" s="11">
        <v>1</v>
      </c>
      <c r="E823" s="12">
        <v>20317.359999999997</v>
      </c>
      <c r="F823" s="12">
        <f>E823/100*$I$2*Main!$AB$2</f>
        <v>0</v>
      </c>
      <c r="G823" s="13">
        <f>F823*Main!$AB$3</f>
        <v>0</v>
      </c>
      <c r="H823" s="16"/>
    </row>
    <row r="824" spans="1:8">
      <c r="A824" s="69">
        <v>9257313</v>
      </c>
      <c r="B824" s="70" t="s">
        <v>953</v>
      </c>
      <c r="C824" s="11"/>
      <c r="D824" s="11">
        <v>1</v>
      </c>
      <c r="E824" s="12">
        <v>22619.429999999997</v>
      </c>
      <c r="F824" s="12">
        <f>E824/100*$I$2*Main!$AB$2</f>
        <v>0</v>
      </c>
      <c r="G824" s="13">
        <f>F824*Main!$AB$3</f>
        <v>0</v>
      </c>
      <c r="H824" s="16"/>
    </row>
    <row r="825" spans="1:8">
      <c r="A825" s="69">
        <v>9257690</v>
      </c>
      <c r="B825" s="70" t="s">
        <v>954</v>
      </c>
      <c r="C825" s="11"/>
      <c r="D825" s="11">
        <v>20</v>
      </c>
      <c r="E825" s="12">
        <v>322.44</v>
      </c>
      <c r="F825" s="12">
        <f>E825/100*$I$2*Main!$AB$2</f>
        <v>0</v>
      </c>
      <c r="G825" s="13">
        <f>F825*Main!$AB$3</f>
        <v>0</v>
      </c>
      <c r="H825" s="16"/>
    </row>
    <row r="826" spans="1:8">
      <c r="A826" s="69">
        <v>9257691</v>
      </c>
      <c r="B826" s="70" t="s">
        <v>955</v>
      </c>
      <c r="C826" s="11"/>
      <c r="D826" s="11">
        <v>20</v>
      </c>
      <c r="E826" s="12">
        <v>322.44</v>
      </c>
      <c r="F826" s="12">
        <f>E826/100*$I$2*Main!$AB$2</f>
        <v>0</v>
      </c>
      <c r="G826" s="13">
        <f>F826*Main!$AB$3</f>
        <v>0</v>
      </c>
      <c r="H826" s="16"/>
    </row>
    <row r="827" spans="1:8">
      <c r="A827" s="69">
        <v>9257692</v>
      </c>
      <c r="B827" s="70" t="s">
        <v>956</v>
      </c>
      <c r="C827" s="11"/>
      <c r="D827" s="11">
        <v>20</v>
      </c>
      <c r="E827" s="12">
        <v>425.07</v>
      </c>
      <c r="F827" s="12">
        <f>E827/100*$I$2*Main!$AB$2</f>
        <v>0</v>
      </c>
      <c r="G827" s="13">
        <f>F827*Main!$AB$3</f>
        <v>0</v>
      </c>
      <c r="H827" s="16"/>
    </row>
    <row r="828" spans="1:8">
      <c r="A828" s="69">
        <v>9257693</v>
      </c>
      <c r="B828" s="70" t="s">
        <v>957</v>
      </c>
      <c r="C828" s="11"/>
      <c r="D828" s="11">
        <v>20</v>
      </c>
      <c r="E828" s="12">
        <v>425.07</v>
      </c>
      <c r="F828" s="12">
        <f>E828/100*$I$2*Main!$AB$2</f>
        <v>0</v>
      </c>
      <c r="G828" s="13">
        <f>F828*Main!$AB$3</f>
        <v>0</v>
      </c>
      <c r="H828" s="16"/>
    </row>
    <row r="829" spans="1:8">
      <c r="A829" s="69">
        <v>9257694</v>
      </c>
      <c r="B829" s="70" t="s">
        <v>958</v>
      </c>
      <c r="C829" s="11"/>
      <c r="D829" s="11">
        <v>20</v>
      </c>
      <c r="E829" s="12">
        <v>556.95000000000005</v>
      </c>
      <c r="F829" s="12">
        <f>E829/100*$I$2*Main!$AB$2</f>
        <v>0</v>
      </c>
      <c r="G829" s="13">
        <f>F829*Main!$AB$3</f>
        <v>0</v>
      </c>
      <c r="H829" s="71"/>
    </row>
    <row r="830" spans="1:8">
      <c r="A830" s="69">
        <v>9257695</v>
      </c>
      <c r="B830" s="70" t="s">
        <v>959</v>
      </c>
      <c r="C830" s="11"/>
      <c r="D830" s="11">
        <v>20</v>
      </c>
      <c r="E830" s="12">
        <v>556.95000000000005</v>
      </c>
      <c r="F830" s="12">
        <f>E830/100*$I$2*Main!$AB$2</f>
        <v>0</v>
      </c>
      <c r="G830" s="13">
        <f>F830*Main!$AB$3</f>
        <v>0</v>
      </c>
      <c r="H830" s="16"/>
    </row>
    <row r="831" spans="1:8">
      <c r="A831" s="69">
        <v>9257696</v>
      </c>
      <c r="B831" s="70" t="s">
        <v>960</v>
      </c>
      <c r="C831" s="11"/>
      <c r="D831" s="11">
        <v>20</v>
      </c>
      <c r="E831" s="12">
        <v>768</v>
      </c>
      <c r="F831" s="12">
        <f>E831/100*$I$2*Main!$AB$2</f>
        <v>0</v>
      </c>
      <c r="G831" s="13">
        <f>F831*Main!$AB$3</f>
        <v>0</v>
      </c>
      <c r="H831" s="16"/>
    </row>
    <row r="832" spans="1:8">
      <c r="A832" s="69">
        <v>9257697</v>
      </c>
      <c r="B832" s="70" t="s">
        <v>961</v>
      </c>
      <c r="C832" s="11"/>
      <c r="D832" s="11">
        <v>20</v>
      </c>
      <c r="E832" s="12">
        <v>768</v>
      </c>
      <c r="F832" s="12">
        <f>E832/100*$I$2*Main!$AB$2</f>
        <v>0</v>
      </c>
      <c r="G832" s="13">
        <f>F832*Main!$AB$3</f>
        <v>0</v>
      </c>
      <c r="H832" s="71"/>
    </row>
    <row r="833" spans="1:8">
      <c r="A833" s="69">
        <v>9257277</v>
      </c>
      <c r="B833" s="70" t="s">
        <v>962</v>
      </c>
      <c r="C833" s="11"/>
      <c r="D833" s="11">
        <v>1</v>
      </c>
      <c r="E833" s="12">
        <v>11859.54</v>
      </c>
      <c r="F833" s="12">
        <f>E833/100*$I$2*Main!$AB$2</f>
        <v>0</v>
      </c>
      <c r="G833" s="13">
        <f>F833*Main!$AB$3</f>
        <v>0</v>
      </c>
      <c r="H833" s="71"/>
    </row>
    <row r="834" spans="1:8">
      <c r="A834" s="69">
        <v>9257278</v>
      </c>
      <c r="B834" s="70" t="s">
        <v>963</v>
      </c>
      <c r="C834" s="11"/>
      <c r="D834" s="11">
        <v>1</v>
      </c>
      <c r="E834" s="12">
        <v>14187.1</v>
      </c>
      <c r="F834" s="12">
        <f>E834/100*$I$2*Main!$AB$2</f>
        <v>0</v>
      </c>
      <c r="G834" s="13">
        <f>F834*Main!$AB$3</f>
        <v>0</v>
      </c>
      <c r="H834" s="71"/>
    </row>
    <row r="835" spans="1:8">
      <c r="A835" s="69">
        <v>9257279</v>
      </c>
      <c r="B835" s="70" t="s">
        <v>964</v>
      </c>
      <c r="C835" s="11"/>
      <c r="D835" s="11">
        <v>1</v>
      </c>
      <c r="E835" s="12">
        <v>17733.87</v>
      </c>
      <c r="F835" s="12">
        <f>E835/100*$I$2*Main!$AB$2</f>
        <v>0</v>
      </c>
      <c r="G835" s="13">
        <f>F835*Main!$AB$3</f>
        <v>0</v>
      </c>
      <c r="H835" s="71"/>
    </row>
    <row r="836" spans="1:8">
      <c r="A836" s="69">
        <v>9257619</v>
      </c>
      <c r="B836" s="70" t="s">
        <v>965</v>
      </c>
      <c r="C836" s="11"/>
      <c r="D836" s="11">
        <v>1</v>
      </c>
      <c r="E836" s="12">
        <v>573.28</v>
      </c>
      <c r="F836" s="12">
        <f>E836/100*$I$2*Main!$AB$2</f>
        <v>0</v>
      </c>
      <c r="G836" s="13">
        <f>F836*Main!$AB$3</f>
        <v>0</v>
      </c>
      <c r="H836" s="71"/>
    </row>
    <row r="837" spans="1:8">
      <c r="A837" s="69">
        <v>9257620</v>
      </c>
      <c r="B837" s="70" t="s">
        <v>966</v>
      </c>
      <c r="C837" s="11"/>
      <c r="D837" s="11">
        <v>1</v>
      </c>
      <c r="E837" s="12">
        <v>726.75</v>
      </c>
      <c r="F837" s="12">
        <f>E837/100*$I$2*Main!$AB$2</f>
        <v>0</v>
      </c>
      <c r="G837" s="13">
        <f>F837*Main!$AB$3</f>
        <v>0</v>
      </c>
      <c r="H837" s="16"/>
    </row>
    <row r="838" spans="1:8">
      <c r="A838" s="69">
        <v>9257621</v>
      </c>
      <c r="B838" s="70" t="s">
        <v>967</v>
      </c>
      <c r="C838" s="11"/>
      <c r="D838" s="11">
        <v>1</v>
      </c>
      <c r="E838" s="12">
        <v>1015.43</v>
      </c>
      <c r="F838" s="12">
        <f>E838/100*$I$2*Main!$AB$2</f>
        <v>0</v>
      </c>
      <c r="G838" s="13">
        <f>F838*Main!$AB$3</f>
        <v>0</v>
      </c>
      <c r="H838" s="16"/>
    </row>
    <row r="839" spans="1:8">
      <c r="A839" s="69">
        <v>9257627</v>
      </c>
      <c r="B839" s="70" t="s">
        <v>968</v>
      </c>
      <c r="C839" s="11"/>
      <c r="D839" s="11">
        <v>1</v>
      </c>
      <c r="E839" s="12">
        <v>915.56</v>
      </c>
      <c r="F839" s="12">
        <f>E839/100*$I$2*Main!$AB$2</f>
        <v>0</v>
      </c>
      <c r="G839" s="13">
        <f>F839*Main!$AB$3</f>
        <v>0</v>
      </c>
      <c r="H839" s="16"/>
    </row>
    <row r="840" spans="1:8">
      <c r="A840" s="69">
        <v>9257736</v>
      </c>
      <c r="B840" s="70" t="s">
        <v>969</v>
      </c>
      <c r="C840" s="11"/>
      <c r="D840" s="11">
        <v>1</v>
      </c>
      <c r="E840" s="12">
        <v>1048.49</v>
      </c>
      <c r="F840" s="12">
        <f>E840/100*$I$2*Main!$AB$2</f>
        <v>0</v>
      </c>
      <c r="G840" s="13">
        <f>F840*Main!$AB$3</f>
        <v>0</v>
      </c>
      <c r="H840" s="71"/>
    </row>
    <row r="841" spans="1:8">
      <c r="A841" s="69">
        <v>9255696</v>
      </c>
      <c r="B841" s="70" t="s">
        <v>970</v>
      </c>
      <c r="C841" s="11" t="s">
        <v>13</v>
      </c>
      <c r="D841" s="11">
        <v>10</v>
      </c>
      <c r="E841" s="12">
        <v>3411.57</v>
      </c>
      <c r="F841" s="12">
        <f>E841/100*$I$2*Main!$AB$2</f>
        <v>0</v>
      </c>
      <c r="G841" s="13">
        <f>F841*Main!$AB$3</f>
        <v>0</v>
      </c>
      <c r="H841" s="16"/>
    </row>
    <row r="842" spans="1:8">
      <c r="A842" s="69">
        <v>9255697</v>
      </c>
      <c r="B842" s="70" t="s">
        <v>971</v>
      </c>
      <c r="C842" s="11" t="s">
        <v>13</v>
      </c>
      <c r="D842" s="11">
        <v>10</v>
      </c>
      <c r="E842" s="12">
        <v>3774.11</v>
      </c>
      <c r="F842" s="12">
        <f>E842/100*$I$2*Main!$AB$2</f>
        <v>0</v>
      </c>
      <c r="G842" s="13">
        <f>F842*Main!$AB$3</f>
        <v>0</v>
      </c>
      <c r="H842" s="16"/>
    </row>
    <row r="843" spans="1:8">
      <c r="A843" s="69">
        <v>9255698</v>
      </c>
      <c r="B843" s="70" t="s">
        <v>972</v>
      </c>
      <c r="C843" s="11" t="s">
        <v>13</v>
      </c>
      <c r="D843" s="11">
        <v>10</v>
      </c>
      <c r="E843" s="12">
        <v>3955.36</v>
      </c>
      <c r="F843" s="12">
        <f>E843/100*$I$2*Main!$AB$2</f>
        <v>0</v>
      </c>
      <c r="G843" s="13">
        <f>F843*Main!$AB$3</f>
        <v>0</v>
      </c>
      <c r="H843" s="16"/>
    </row>
    <row r="844" spans="1:8">
      <c r="A844" s="69">
        <v>9255699</v>
      </c>
      <c r="B844" s="70" t="s">
        <v>973</v>
      </c>
      <c r="C844" s="11" t="s">
        <v>13</v>
      </c>
      <c r="D844" s="11">
        <v>10</v>
      </c>
      <c r="E844" s="12">
        <v>4136.6000000000004</v>
      </c>
      <c r="F844" s="12">
        <f>E844/100*$I$2*Main!$AB$2</f>
        <v>0</v>
      </c>
      <c r="G844" s="13">
        <f>F844*Main!$AB$3</f>
        <v>0</v>
      </c>
      <c r="H844" s="16"/>
    </row>
    <row r="845" spans="1:8">
      <c r="A845" s="69">
        <v>9255700</v>
      </c>
      <c r="B845" s="70" t="s">
        <v>974</v>
      </c>
      <c r="C845" s="11"/>
      <c r="D845" s="11">
        <v>10</v>
      </c>
      <c r="E845" s="12">
        <v>4499.1000000000004</v>
      </c>
      <c r="F845" s="12">
        <f>E845/100*$I$2*Main!$AB$2</f>
        <v>0</v>
      </c>
      <c r="G845" s="13">
        <f>F845*Main!$AB$3</f>
        <v>0</v>
      </c>
      <c r="H845" s="16"/>
    </row>
    <row r="846" spans="1:8">
      <c r="A846" s="69">
        <v>9255701</v>
      </c>
      <c r="B846" s="70" t="s">
        <v>975</v>
      </c>
      <c r="C846" s="11" t="s">
        <v>13</v>
      </c>
      <c r="D846" s="11">
        <v>10</v>
      </c>
      <c r="E846" s="12">
        <v>5224.1400000000003</v>
      </c>
      <c r="F846" s="12">
        <f>E846/100*$I$2*Main!$AB$2</f>
        <v>0</v>
      </c>
      <c r="G846" s="13">
        <f>F846*Main!$AB$3</f>
        <v>0</v>
      </c>
      <c r="H846" s="16"/>
    </row>
    <row r="847" spans="1:8">
      <c r="A847" s="69">
        <v>9255702</v>
      </c>
      <c r="B847" s="70" t="s">
        <v>976</v>
      </c>
      <c r="C847" s="11"/>
      <c r="D847" s="11">
        <v>10</v>
      </c>
      <c r="E847" s="12">
        <v>5586.6500000000005</v>
      </c>
      <c r="F847" s="12">
        <f>E847/100*$I$2*Main!$AB$2</f>
        <v>0</v>
      </c>
      <c r="G847" s="13">
        <f>F847*Main!$AB$3</f>
        <v>0</v>
      </c>
      <c r="H847" s="16"/>
    </row>
    <row r="848" spans="1:8">
      <c r="A848" s="69">
        <v>9255703</v>
      </c>
      <c r="B848" s="70" t="s">
        <v>977</v>
      </c>
      <c r="C848" s="11" t="s">
        <v>13</v>
      </c>
      <c r="D848" s="11">
        <v>10</v>
      </c>
      <c r="E848" s="12">
        <v>5949.1500000000005</v>
      </c>
      <c r="F848" s="12">
        <f>E848/100*$I$2*Main!$AB$2</f>
        <v>0</v>
      </c>
      <c r="G848" s="13">
        <f>F848*Main!$AB$3</f>
        <v>0</v>
      </c>
      <c r="H848" s="16"/>
    </row>
    <row r="849" spans="1:8">
      <c r="A849" s="69">
        <v>9255704</v>
      </c>
      <c r="B849" s="70" t="s">
        <v>978</v>
      </c>
      <c r="C849" s="11" t="s">
        <v>13</v>
      </c>
      <c r="D849" s="11">
        <v>10</v>
      </c>
      <c r="E849" s="12">
        <v>6674.22</v>
      </c>
      <c r="F849" s="12">
        <f>E849/100*$I$2*Main!$AB$2</f>
        <v>0</v>
      </c>
      <c r="G849" s="13">
        <f>F849*Main!$AB$3</f>
        <v>0</v>
      </c>
      <c r="H849" s="16"/>
    </row>
    <row r="850" spans="1:8">
      <c r="A850" s="69">
        <v>9257386</v>
      </c>
      <c r="B850" s="70" t="s">
        <v>979</v>
      </c>
      <c r="C850" s="11" t="s">
        <v>13</v>
      </c>
      <c r="D850" s="11">
        <v>10</v>
      </c>
      <c r="E850" s="12">
        <v>3411.57</v>
      </c>
      <c r="F850" s="12">
        <f>E850/100*$I$2*Main!$AB$2</f>
        <v>0</v>
      </c>
      <c r="G850" s="13">
        <f>F850*Main!$AB$3</f>
        <v>0</v>
      </c>
      <c r="H850" s="16"/>
    </row>
    <row r="851" spans="1:8">
      <c r="A851" s="69">
        <v>9257387</v>
      </c>
      <c r="B851" s="70" t="s">
        <v>980</v>
      </c>
      <c r="C851" s="11" t="s">
        <v>13</v>
      </c>
      <c r="D851" s="11">
        <v>10</v>
      </c>
      <c r="E851" s="12">
        <v>3774.11</v>
      </c>
      <c r="F851" s="12">
        <f>E851/100*$I$2*Main!$AB$2</f>
        <v>0</v>
      </c>
      <c r="G851" s="13">
        <f>F851*Main!$AB$3</f>
        <v>0</v>
      </c>
      <c r="H851" s="16"/>
    </row>
    <row r="852" spans="1:8">
      <c r="A852" s="69">
        <v>9257388</v>
      </c>
      <c r="B852" s="70" t="s">
        <v>981</v>
      </c>
      <c r="C852" s="11" t="s">
        <v>13</v>
      </c>
      <c r="D852" s="11">
        <v>10</v>
      </c>
      <c r="E852" s="12">
        <v>3955.36</v>
      </c>
      <c r="F852" s="12">
        <f>E852/100*$I$2*Main!$AB$2</f>
        <v>0</v>
      </c>
      <c r="G852" s="13">
        <f>F852*Main!$AB$3</f>
        <v>0</v>
      </c>
      <c r="H852" s="16"/>
    </row>
    <row r="853" spans="1:8">
      <c r="A853" s="69">
        <v>9257389</v>
      </c>
      <c r="B853" s="70" t="s">
        <v>982</v>
      </c>
      <c r="C853" s="11" t="s">
        <v>13</v>
      </c>
      <c r="D853" s="11">
        <v>10</v>
      </c>
      <c r="E853" s="12">
        <v>4136.6000000000004</v>
      </c>
      <c r="F853" s="12">
        <f>E853/100*$I$2*Main!$AB$2</f>
        <v>0</v>
      </c>
      <c r="G853" s="13">
        <f>F853*Main!$AB$3</f>
        <v>0</v>
      </c>
      <c r="H853" s="16"/>
    </row>
    <row r="854" spans="1:8">
      <c r="A854" s="69">
        <v>9257390</v>
      </c>
      <c r="B854" s="70" t="s">
        <v>983</v>
      </c>
      <c r="C854" s="11" t="s">
        <v>13</v>
      </c>
      <c r="D854" s="11">
        <v>10</v>
      </c>
      <c r="E854" s="12">
        <v>4499.1000000000004</v>
      </c>
      <c r="F854" s="12">
        <f>E854/100*$I$2*Main!$AB$2</f>
        <v>0</v>
      </c>
      <c r="G854" s="13">
        <f>F854*Main!$AB$3</f>
        <v>0</v>
      </c>
      <c r="H854" s="16"/>
    </row>
    <row r="855" spans="1:8">
      <c r="A855" s="69">
        <v>9257391</v>
      </c>
      <c r="B855" s="70" t="s">
        <v>984</v>
      </c>
      <c r="C855" s="11" t="s">
        <v>13</v>
      </c>
      <c r="D855" s="11">
        <v>10</v>
      </c>
      <c r="E855" s="12">
        <v>5224.1400000000003</v>
      </c>
      <c r="F855" s="12">
        <f>E855/100*$I$2*Main!$AB$2</f>
        <v>0</v>
      </c>
      <c r="G855" s="13">
        <f>F855*Main!$AB$3</f>
        <v>0</v>
      </c>
      <c r="H855" s="16"/>
    </row>
    <row r="856" spans="1:8">
      <c r="A856" s="69">
        <v>9257392</v>
      </c>
      <c r="B856" s="70" t="s">
        <v>985</v>
      </c>
      <c r="C856" s="11" t="s">
        <v>13</v>
      </c>
      <c r="D856" s="11">
        <v>10</v>
      </c>
      <c r="E856" s="12">
        <v>5586.6500000000005</v>
      </c>
      <c r="F856" s="12">
        <f>E856/100*$I$2*Main!$AB$2</f>
        <v>0</v>
      </c>
      <c r="G856" s="13">
        <f>F856*Main!$AB$3</f>
        <v>0</v>
      </c>
      <c r="H856" s="16"/>
    </row>
    <row r="857" spans="1:8">
      <c r="A857" s="69">
        <v>9257393</v>
      </c>
      <c r="B857" s="70" t="s">
        <v>986</v>
      </c>
      <c r="C857" s="11" t="s">
        <v>13</v>
      </c>
      <c r="D857" s="11">
        <v>10</v>
      </c>
      <c r="E857" s="12">
        <v>5949.1500000000005</v>
      </c>
      <c r="F857" s="12">
        <f>E857/100*$I$2*Main!$AB$2</f>
        <v>0</v>
      </c>
      <c r="G857" s="13">
        <f>F857*Main!$AB$3</f>
        <v>0</v>
      </c>
      <c r="H857" s="16"/>
    </row>
    <row r="858" spans="1:8">
      <c r="A858" s="69">
        <v>9257394</v>
      </c>
      <c r="B858" s="70" t="s">
        <v>987</v>
      </c>
      <c r="C858" s="11" t="s">
        <v>13</v>
      </c>
      <c r="D858" s="11">
        <v>10</v>
      </c>
      <c r="E858" s="12">
        <v>6674.22</v>
      </c>
      <c r="F858" s="12">
        <f>E858/100*$I$2*Main!$AB$2</f>
        <v>0</v>
      </c>
      <c r="G858" s="13">
        <f>F858*Main!$AB$3</f>
        <v>0</v>
      </c>
      <c r="H858" s="16"/>
    </row>
    <row r="859" spans="1:8">
      <c r="A859" s="69">
        <v>9255723</v>
      </c>
      <c r="B859" s="70" t="s">
        <v>988</v>
      </c>
      <c r="C859" s="11" t="s">
        <v>13</v>
      </c>
      <c r="D859" s="11">
        <v>10</v>
      </c>
      <c r="E859" s="12">
        <v>4076.76</v>
      </c>
      <c r="F859" s="12">
        <f>E859/100*$I$2*Main!$AB$2</f>
        <v>0</v>
      </c>
      <c r="G859" s="13">
        <f>F859*Main!$AB$3</f>
        <v>0</v>
      </c>
      <c r="H859" s="16"/>
    </row>
    <row r="860" spans="1:8">
      <c r="A860" s="69">
        <v>9255724</v>
      </c>
      <c r="B860" s="70" t="s">
        <v>989</v>
      </c>
      <c r="C860" s="11" t="s">
        <v>13</v>
      </c>
      <c r="D860" s="11">
        <v>10</v>
      </c>
      <c r="E860" s="12">
        <v>4562.46</v>
      </c>
      <c r="F860" s="12">
        <f>E860/100*$I$2*Main!$AB$2</f>
        <v>0</v>
      </c>
      <c r="G860" s="13">
        <f>F860*Main!$AB$3</f>
        <v>0</v>
      </c>
      <c r="H860" s="16"/>
    </row>
    <row r="861" spans="1:8">
      <c r="A861" s="69">
        <v>9255725</v>
      </c>
      <c r="B861" s="70" t="s">
        <v>990</v>
      </c>
      <c r="C861" s="11" t="s">
        <v>13</v>
      </c>
      <c r="D861" s="11">
        <v>10</v>
      </c>
      <c r="E861" s="12">
        <v>4805.3100000000004</v>
      </c>
      <c r="F861" s="12">
        <f>E861/100*$I$2*Main!$AB$2</f>
        <v>0</v>
      </c>
      <c r="G861" s="13">
        <f>F861*Main!$AB$3</f>
        <v>0</v>
      </c>
      <c r="H861" s="16"/>
    </row>
    <row r="862" spans="1:8">
      <c r="A862" s="69">
        <v>9255726</v>
      </c>
      <c r="B862" s="70" t="s">
        <v>991</v>
      </c>
      <c r="C862" s="11" t="s">
        <v>13</v>
      </c>
      <c r="D862" s="11">
        <v>10</v>
      </c>
      <c r="E862" s="12">
        <v>5048.1900000000005</v>
      </c>
      <c r="F862" s="12">
        <f>E862/100*$I$2*Main!$AB$2</f>
        <v>0</v>
      </c>
      <c r="G862" s="13">
        <f>F862*Main!$AB$3</f>
        <v>0</v>
      </c>
      <c r="H862" s="16"/>
    </row>
    <row r="863" spans="1:8">
      <c r="A863" s="69">
        <v>9255727</v>
      </c>
      <c r="B863" s="70" t="s">
        <v>992</v>
      </c>
      <c r="C863" s="11" t="s">
        <v>13</v>
      </c>
      <c r="D863" s="11">
        <v>10</v>
      </c>
      <c r="E863" s="12">
        <v>5533.89</v>
      </c>
      <c r="F863" s="12">
        <f>E863/100*$I$2*Main!$AB$2</f>
        <v>0</v>
      </c>
      <c r="G863" s="13">
        <f>F863*Main!$AB$3</f>
        <v>0</v>
      </c>
      <c r="H863" s="16"/>
    </row>
    <row r="864" spans="1:8">
      <c r="A864" s="69">
        <v>9255728</v>
      </c>
      <c r="B864" s="70" t="s">
        <v>993</v>
      </c>
      <c r="C864" s="11" t="s">
        <v>13</v>
      </c>
      <c r="D864" s="11">
        <v>10</v>
      </c>
      <c r="E864" s="12">
        <v>6505.35</v>
      </c>
      <c r="F864" s="12">
        <f>E864/100*$I$2*Main!$AB$2</f>
        <v>0</v>
      </c>
      <c r="G864" s="13">
        <f>F864*Main!$AB$3</f>
        <v>0</v>
      </c>
      <c r="H864" s="16"/>
    </row>
    <row r="865" spans="1:8">
      <c r="A865" s="69">
        <v>9255729</v>
      </c>
      <c r="B865" s="70" t="s">
        <v>994</v>
      </c>
      <c r="C865" s="11" t="s">
        <v>13</v>
      </c>
      <c r="D865" s="11">
        <v>10</v>
      </c>
      <c r="E865" s="12">
        <v>6991.05</v>
      </c>
      <c r="F865" s="12">
        <f>E865/100*$I$2*Main!$AB$2</f>
        <v>0</v>
      </c>
      <c r="G865" s="13">
        <f>F865*Main!$AB$3</f>
        <v>0</v>
      </c>
      <c r="H865" s="16"/>
    </row>
    <row r="866" spans="1:8">
      <c r="A866" s="69">
        <v>9255730</v>
      </c>
      <c r="B866" s="70" t="s">
        <v>995</v>
      </c>
      <c r="C866" s="11" t="s">
        <v>13</v>
      </c>
      <c r="D866" s="11">
        <v>10</v>
      </c>
      <c r="E866" s="12">
        <v>7476.77</v>
      </c>
      <c r="F866" s="12">
        <f>E866/100*$I$2*Main!$AB$2</f>
        <v>0</v>
      </c>
      <c r="G866" s="13">
        <f>F866*Main!$AB$3</f>
        <v>0</v>
      </c>
      <c r="H866" s="16"/>
    </row>
    <row r="867" spans="1:8">
      <c r="A867" s="69">
        <v>9255731</v>
      </c>
      <c r="B867" s="70" t="s">
        <v>996</v>
      </c>
      <c r="C867" s="11" t="s">
        <v>13</v>
      </c>
      <c r="D867" s="11">
        <v>10</v>
      </c>
      <c r="E867" s="12">
        <v>8448.23</v>
      </c>
      <c r="F867" s="12">
        <f>E867/100*$I$2*Main!$AB$2</f>
        <v>0</v>
      </c>
      <c r="G867" s="13">
        <f>F867*Main!$AB$3</f>
        <v>0</v>
      </c>
      <c r="H867" s="16"/>
    </row>
    <row r="868" spans="1:8">
      <c r="A868" s="69">
        <v>9257413</v>
      </c>
      <c r="B868" s="70" t="s">
        <v>997</v>
      </c>
      <c r="C868" s="11" t="s">
        <v>13</v>
      </c>
      <c r="D868" s="11">
        <v>10</v>
      </c>
      <c r="E868" s="12">
        <v>4076.76</v>
      </c>
      <c r="F868" s="12">
        <f>E868/100*$I$2*Main!$AB$2</f>
        <v>0</v>
      </c>
      <c r="G868" s="13">
        <f>F868*Main!$AB$3</f>
        <v>0</v>
      </c>
      <c r="H868" s="16"/>
    </row>
    <row r="869" spans="1:8">
      <c r="A869" s="69">
        <v>9257414</v>
      </c>
      <c r="B869" s="70" t="s">
        <v>998</v>
      </c>
      <c r="C869" s="11" t="s">
        <v>13</v>
      </c>
      <c r="D869" s="11">
        <v>10</v>
      </c>
      <c r="E869" s="12">
        <v>4562.46</v>
      </c>
      <c r="F869" s="12">
        <f>E869/100*$I$2*Main!$AB$2</f>
        <v>0</v>
      </c>
      <c r="G869" s="13">
        <f>F869*Main!$AB$3</f>
        <v>0</v>
      </c>
      <c r="H869" s="16"/>
    </row>
    <row r="870" spans="1:8">
      <c r="A870" s="69">
        <v>9257415</v>
      </c>
      <c r="B870" s="70" t="s">
        <v>999</v>
      </c>
      <c r="C870" s="11" t="s">
        <v>13</v>
      </c>
      <c r="D870" s="11">
        <v>10</v>
      </c>
      <c r="E870" s="12">
        <v>4805.3100000000004</v>
      </c>
      <c r="F870" s="12">
        <f>E870/100*$I$2*Main!$AB$2</f>
        <v>0</v>
      </c>
      <c r="G870" s="13">
        <f>F870*Main!$AB$3</f>
        <v>0</v>
      </c>
      <c r="H870" s="16"/>
    </row>
    <row r="871" spans="1:8">
      <c r="A871" s="69">
        <v>9257416</v>
      </c>
      <c r="B871" s="70" t="s">
        <v>1000</v>
      </c>
      <c r="C871" s="11" t="s">
        <v>13</v>
      </c>
      <c r="D871" s="11">
        <v>10</v>
      </c>
      <c r="E871" s="12">
        <v>5048.1900000000005</v>
      </c>
      <c r="F871" s="12">
        <f>E871/100*$I$2*Main!$AB$2</f>
        <v>0</v>
      </c>
      <c r="G871" s="13">
        <f>F871*Main!$AB$3</f>
        <v>0</v>
      </c>
      <c r="H871" s="16"/>
    </row>
    <row r="872" spans="1:8">
      <c r="A872" s="69">
        <v>9257417</v>
      </c>
      <c r="B872" s="70" t="s">
        <v>1001</v>
      </c>
      <c r="C872" s="11" t="s">
        <v>13</v>
      </c>
      <c r="D872" s="11">
        <v>10</v>
      </c>
      <c r="E872" s="12">
        <v>5533.89</v>
      </c>
      <c r="F872" s="12">
        <f>E872/100*$I$2*Main!$AB$2</f>
        <v>0</v>
      </c>
      <c r="G872" s="13">
        <f>F872*Main!$AB$3</f>
        <v>0</v>
      </c>
      <c r="H872" s="16"/>
    </row>
    <row r="873" spans="1:8">
      <c r="A873" s="69">
        <v>9257418</v>
      </c>
      <c r="B873" s="70" t="s">
        <v>1002</v>
      </c>
      <c r="C873" s="11" t="s">
        <v>13</v>
      </c>
      <c r="D873" s="11">
        <v>10</v>
      </c>
      <c r="E873" s="12">
        <v>6505.35</v>
      </c>
      <c r="F873" s="12">
        <f>E873/100*$I$2*Main!$AB$2</f>
        <v>0</v>
      </c>
      <c r="G873" s="13">
        <f>F873*Main!$AB$3</f>
        <v>0</v>
      </c>
      <c r="H873" s="16"/>
    </row>
    <row r="874" spans="1:8">
      <c r="A874" s="69">
        <v>9257419</v>
      </c>
      <c r="B874" s="70" t="s">
        <v>1003</v>
      </c>
      <c r="C874" s="11" t="s">
        <v>13</v>
      </c>
      <c r="D874" s="11">
        <v>10</v>
      </c>
      <c r="E874" s="12">
        <v>6991.05</v>
      </c>
      <c r="F874" s="12">
        <f>E874/100*$I$2*Main!$AB$2</f>
        <v>0</v>
      </c>
      <c r="G874" s="13">
        <f>F874*Main!$AB$3</f>
        <v>0</v>
      </c>
      <c r="H874" s="16"/>
    </row>
    <row r="875" spans="1:8">
      <c r="A875" s="69">
        <v>9257420</v>
      </c>
      <c r="B875" s="70" t="s">
        <v>1004</v>
      </c>
      <c r="C875" s="11" t="s">
        <v>13</v>
      </c>
      <c r="D875" s="11">
        <v>10</v>
      </c>
      <c r="E875" s="12">
        <v>7476.77</v>
      </c>
      <c r="F875" s="12">
        <f>E875/100*$I$2*Main!$AB$2</f>
        <v>0</v>
      </c>
      <c r="G875" s="13">
        <f>F875*Main!$AB$3</f>
        <v>0</v>
      </c>
      <c r="H875" s="16"/>
    </row>
    <row r="876" spans="1:8">
      <c r="A876" s="69">
        <v>9257421</v>
      </c>
      <c r="B876" s="70" t="s">
        <v>1005</v>
      </c>
      <c r="C876" s="11" t="s">
        <v>13</v>
      </c>
      <c r="D876" s="11">
        <v>10</v>
      </c>
      <c r="E876" s="12">
        <v>8448.23</v>
      </c>
      <c r="F876" s="12">
        <f>E876/100*$I$2*Main!$AB$2</f>
        <v>0</v>
      </c>
      <c r="G876" s="13">
        <f>F876*Main!$AB$3</f>
        <v>0</v>
      </c>
      <c r="H876" s="16"/>
    </row>
    <row r="877" spans="1:8">
      <c r="A877" s="69">
        <v>9255750</v>
      </c>
      <c r="B877" s="70" t="s">
        <v>1006</v>
      </c>
      <c r="C877" s="11" t="s">
        <v>13</v>
      </c>
      <c r="D877" s="11">
        <v>10</v>
      </c>
      <c r="E877" s="12">
        <v>4920.72</v>
      </c>
      <c r="F877" s="12">
        <f>E877/100*$I$2*Main!$AB$2</f>
        <v>0</v>
      </c>
      <c r="G877" s="13">
        <f>F877*Main!$AB$3</f>
        <v>0</v>
      </c>
      <c r="H877" s="16"/>
    </row>
    <row r="878" spans="1:8">
      <c r="A878" s="69">
        <v>9255751</v>
      </c>
      <c r="B878" s="70" t="s">
        <v>1007</v>
      </c>
      <c r="C878" s="11" t="s">
        <v>13</v>
      </c>
      <c r="D878" s="11">
        <v>10</v>
      </c>
      <c r="E878" s="12">
        <v>5638.04</v>
      </c>
      <c r="F878" s="12">
        <f>E878/100*$I$2*Main!$AB$2</f>
        <v>0</v>
      </c>
      <c r="G878" s="13">
        <f>F878*Main!$AB$3</f>
        <v>0</v>
      </c>
      <c r="H878" s="16"/>
    </row>
    <row r="879" spans="1:8">
      <c r="A879" s="69">
        <v>9255752</v>
      </c>
      <c r="B879" s="70" t="s">
        <v>1008</v>
      </c>
      <c r="C879" s="11" t="s">
        <v>13</v>
      </c>
      <c r="D879" s="11">
        <v>10</v>
      </c>
      <c r="E879" s="12">
        <v>5996.66</v>
      </c>
      <c r="F879" s="12">
        <f>E879/100*$I$2*Main!$AB$2</f>
        <v>0</v>
      </c>
      <c r="G879" s="13">
        <f>F879*Main!$AB$3</f>
        <v>0</v>
      </c>
      <c r="H879" s="16"/>
    </row>
    <row r="880" spans="1:8">
      <c r="A880" s="69">
        <v>9255753</v>
      </c>
      <c r="B880" s="70" t="s">
        <v>1009</v>
      </c>
      <c r="C880" s="11" t="s">
        <v>13</v>
      </c>
      <c r="D880" s="11">
        <v>10</v>
      </c>
      <c r="E880" s="12">
        <v>6355.29</v>
      </c>
      <c r="F880" s="12">
        <f>E880/100*$I$2*Main!$AB$2</f>
        <v>0</v>
      </c>
      <c r="G880" s="13">
        <f>F880*Main!$AB$3</f>
        <v>0</v>
      </c>
      <c r="H880" s="16"/>
    </row>
    <row r="881" spans="1:8">
      <c r="A881" s="69">
        <v>9255754</v>
      </c>
      <c r="B881" s="70" t="s">
        <v>1010</v>
      </c>
      <c r="C881" s="11"/>
      <c r="D881" s="11">
        <v>10</v>
      </c>
      <c r="E881" s="12">
        <v>7072.58</v>
      </c>
      <c r="F881" s="12">
        <f>E881/100*$I$2*Main!$AB$2</f>
        <v>0</v>
      </c>
      <c r="G881" s="13">
        <f>F881*Main!$AB$3</f>
        <v>0</v>
      </c>
      <c r="H881" s="16"/>
    </row>
    <row r="882" spans="1:8">
      <c r="A882" s="69">
        <v>9255755</v>
      </c>
      <c r="B882" s="70" t="s">
        <v>1011</v>
      </c>
      <c r="C882" s="11" t="s">
        <v>13</v>
      </c>
      <c r="D882" s="11">
        <v>10</v>
      </c>
      <c r="E882" s="12">
        <v>8507.14</v>
      </c>
      <c r="F882" s="12">
        <f>E882/100*$I$2*Main!$AB$2</f>
        <v>0</v>
      </c>
      <c r="G882" s="13">
        <f>F882*Main!$AB$3</f>
        <v>0</v>
      </c>
      <c r="H882" s="16"/>
    </row>
    <row r="883" spans="1:8">
      <c r="A883" s="69">
        <v>9255756</v>
      </c>
      <c r="B883" s="70" t="s">
        <v>1012</v>
      </c>
      <c r="C883" s="11"/>
      <c r="D883" s="11">
        <v>10</v>
      </c>
      <c r="E883" s="12">
        <v>9224.4500000000007</v>
      </c>
      <c r="F883" s="12">
        <f>E883/100*$I$2*Main!$AB$2</f>
        <v>0</v>
      </c>
      <c r="G883" s="13">
        <f>F883*Main!$AB$3</f>
        <v>0</v>
      </c>
      <c r="H883" s="16"/>
    </row>
    <row r="884" spans="1:8">
      <c r="A884" s="69">
        <v>9255757</v>
      </c>
      <c r="B884" s="70" t="s">
        <v>1013</v>
      </c>
      <c r="C884" s="11" t="s">
        <v>13</v>
      </c>
      <c r="D884" s="11">
        <v>10</v>
      </c>
      <c r="E884" s="12">
        <v>9941.68</v>
      </c>
      <c r="F884" s="12">
        <f>E884/100*$I$2*Main!$AB$2</f>
        <v>0</v>
      </c>
      <c r="G884" s="13">
        <f>F884*Main!$AB$3</f>
        <v>0</v>
      </c>
      <c r="H884" s="16"/>
    </row>
    <row r="885" spans="1:8">
      <c r="A885" s="69">
        <v>9255758</v>
      </c>
      <c r="B885" s="70" t="s">
        <v>1014</v>
      </c>
      <c r="C885" s="11" t="s">
        <v>13</v>
      </c>
      <c r="D885" s="11">
        <v>10</v>
      </c>
      <c r="E885" s="12">
        <v>11376.28</v>
      </c>
      <c r="F885" s="12">
        <f>E885/100*$I$2*Main!$AB$2</f>
        <v>0</v>
      </c>
      <c r="G885" s="13">
        <f>F885*Main!$AB$3</f>
        <v>0</v>
      </c>
      <c r="H885" s="16"/>
    </row>
    <row r="886" spans="1:8">
      <c r="A886" s="69">
        <v>9257440</v>
      </c>
      <c r="B886" s="70" t="s">
        <v>1015</v>
      </c>
      <c r="C886" s="11" t="s">
        <v>13</v>
      </c>
      <c r="D886" s="11">
        <v>10</v>
      </c>
      <c r="E886" s="12">
        <v>4920.72</v>
      </c>
      <c r="F886" s="12">
        <f>E886/100*$I$2*Main!$AB$2</f>
        <v>0</v>
      </c>
      <c r="G886" s="13">
        <f>F886*Main!$AB$3</f>
        <v>0</v>
      </c>
      <c r="H886" s="16"/>
    </row>
    <row r="887" spans="1:8">
      <c r="A887" s="69">
        <v>9257441</v>
      </c>
      <c r="B887" s="70" t="s">
        <v>1016</v>
      </c>
      <c r="C887" s="11" t="s">
        <v>13</v>
      </c>
      <c r="D887" s="11">
        <v>10</v>
      </c>
      <c r="E887" s="12">
        <v>5638.04</v>
      </c>
      <c r="F887" s="12">
        <f>E887/100*$I$2*Main!$AB$2</f>
        <v>0</v>
      </c>
      <c r="G887" s="13">
        <f>F887*Main!$AB$3</f>
        <v>0</v>
      </c>
      <c r="H887" s="16"/>
    </row>
    <row r="888" spans="1:8">
      <c r="A888" s="69">
        <v>9257442</v>
      </c>
      <c r="B888" s="70" t="s">
        <v>1017</v>
      </c>
      <c r="C888" s="11" t="s">
        <v>13</v>
      </c>
      <c r="D888" s="11">
        <v>10</v>
      </c>
      <c r="E888" s="12">
        <v>5996.66</v>
      </c>
      <c r="F888" s="12">
        <f>E888/100*$I$2*Main!$AB$2</f>
        <v>0</v>
      </c>
      <c r="G888" s="13">
        <f>F888*Main!$AB$3</f>
        <v>0</v>
      </c>
      <c r="H888" s="16"/>
    </row>
    <row r="889" spans="1:8">
      <c r="A889" s="69">
        <v>9257443</v>
      </c>
      <c r="B889" s="70" t="s">
        <v>1018</v>
      </c>
      <c r="C889" s="11" t="s">
        <v>13</v>
      </c>
      <c r="D889" s="11">
        <v>10</v>
      </c>
      <c r="E889" s="12">
        <v>6355.29</v>
      </c>
      <c r="F889" s="12">
        <f>E889/100*$I$2*Main!$AB$2</f>
        <v>0</v>
      </c>
      <c r="G889" s="13">
        <f>F889*Main!$AB$3</f>
        <v>0</v>
      </c>
      <c r="H889" s="16"/>
    </row>
    <row r="890" spans="1:8">
      <c r="A890" s="69">
        <v>9257444</v>
      </c>
      <c r="B890" s="70" t="s">
        <v>1019</v>
      </c>
      <c r="C890" s="11" t="s">
        <v>13</v>
      </c>
      <c r="D890" s="11">
        <v>10</v>
      </c>
      <c r="E890" s="12">
        <v>7072.58</v>
      </c>
      <c r="F890" s="12">
        <f>E890/100*$I$2*Main!$AB$2</f>
        <v>0</v>
      </c>
      <c r="G890" s="13">
        <f>F890*Main!$AB$3</f>
        <v>0</v>
      </c>
      <c r="H890" s="16"/>
    </row>
    <row r="891" spans="1:8">
      <c r="A891" s="69">
        <v>9257445</v>
      </c>
      <c r="B891" s="70" t="s">
        <v>1020</v>
      </c>
      <c r="C891" s="11" t="s">
        <v>13</v>
      </c>
      <c r="D891" s="11">
        <v>10</v>
      </c>
      <c r="E891" s="12">
        <v>8507.14</v>
      </c>
      <c r="F891" s="12">
        <f>E891/100*$I$2*Main!$AB$2</f>
        <v>0</v>
      </c>
      <c r="G891" s="13">
        <f>F891*Main!$AB$3</f>
        <v>0</v>
      </c>
      <c r="H891" s="16"/>
    </row>
    <row r="892" spans="1:8">
      <c r="A892" s="69">
        <v>9257446</v>
      </c>
      <c r="B892" s="70" t="s">
        <v>1021</v>
      </c>
      <c r="C892" s="11" t="s">
        <v>13</v>
      </c>
      <c r="D892" s="11">
        <v>10</v>
      </c>
      <c r="E892" s="12">
        <v>9224.4500000000007</v>
      </c>
      <c r="F892" s="12">
        <f>E892/100*$I$2*Main!$AB$2</f>
        <v>0</v>
      </c>
      <c r="G892" s="13">
        <f>F892*Main!$AB$3</f>
        <v>0</v>
      </c>
      <c r="H892" s="16"/>
    </row>
    <row r="893" spans="1:8">
      <c r="A893" s="69">
        <v>9257447</v>
      </c>
      <c r="B893" s="70" t="s">
        <v>1022</v>
      </c>
      <c r="C893" s="11" t="s">
        <v>13</v>
      </c>
      <c r="D893" s="11">
        <v>10</v>
      </c>
      <c r="E893" s="12">
        <v>9941.68</v>
      </c>
      <c r="F893" s="12">
        <f>E893/100*$I$2*Main!$AB$2</f>
        <v>0</v>
      </c>
      <c r="G893" s="13">
        <f>F893*Main!$AB$3</f>
        <v>0</v>
      </c>
      <c r="H893" s="16"/>
    </row>
    <row r="894" spans="1:8">
      <c r="A894" s="69">
        <v>9257448</v>
      </c>
      <c r="B894" s="70" t="s">
        <v>1023</v>
      </c>
      <c r="C894" s="11" t="s">
        <v>13</v>
      </c>
      <c r="D894" s="11">
        <v>10</v>
      </c>
      <c r="E894" s="12">
        <v>11376.28</v>
      </c>
      <c r="F894" s="12">
        <f>E894/100*$I$2*Main!$AB$2</f>
        <v>0</v>
      </c>
      <c r="G894" s="13">
        <f>F894*Main!$AB$3</f>
        <v>0</v>
      </c>
      <c r="H894" s="16"/>
    </row>
    <row r="895" spans="1:8">
      <c r="A895" s="69">
        <v>9257548</v>
      </c>
      <c r="B895" s="70" t="s">
        <v>1024</v>
      </c>
      <c r="C895" s="11" t="s">
        <v>13</v>
      </c>
      <c r="D895" s="11">
        <v>10</v>
      </c>
      <c r="E895" s="12">
        <v>4920.72</v>
      </c>
      <c r="F895" s="12">
        <f>E895/100*$I$2*Main!$AB$2</f>
        <v>0</v>
      </c>
      <c r="G895" s="13">
        <f>F895*Main!$AB$3</f>
        <v>0</v>
      </c>
      <c r="H895" s="16"/>
    </row>
    <row r="896" spans="1:8">
      <c r="A896" s="69">
        <v>9257549</v>
      </c>
      <c r="B896" s="70" t="s">
        <v>1025</v>
      </c>
      <c r="C896" s="11" t="s">
        <v>13</v>
      </c>
      <c r="D896" s="11">
        <v>10</v>
      </c>
      <c r="E896" s="12">
        <v>5638.04</v>
      </c>
      <c r="F896" s="12">
        <f>E896/100*$I$2*Main!$AB$2</f>
        <v>0</v>
      </c>
      <c r="G896" s="13">
        <f>F896*Main!$AB$3</f>
        <v>0</v>
      </c>
      <c r="H896" s="16"/>
    </row>
    <row r="897" spans="1:8">
      <c r="A897" s="69">
        <v>9257550</v>
      </c>
      <c r="B897" s="70" t="s">
        <v>1026</v>
      </c>
      <c r="C897" s="11" t="s">
        <v>13</v>
      </c>
      <c r="D897" s="11">
        <v>10</v>
      </c>
      <c r="E897" s="12">
        <v>5996.66</v>
      </c>
      <c r="F897" s="12">
        <f>E897/100*$I$2*Main!$AB$2</f>
        <v>0</v>
      </c>
      <c r="G897" s="13">
        <f>F897*Main!$AB$3</f>
        <v>0</v>
      </c>
      <c r="H897" s="16"/>
    </row>
    <row r="898" spans="1:8">
      <c r="A898" s="69">
        <v>9257551</v>
      </c>
      <c r="B898" s="70" t="s">
        <v>1027</v>
      </c>
      <c r="C898" s="11" t="s">
        <v>13</v>
      </c>
      <c r="D898" s="11">
        <v>10</v>
      </c>
      <c r="E898" s="12">
        <v>6355.29</v>
      </c>
      <c r="F898" s="12">
        <f>E898/100*$I$2*Main!$AB$2</f>
        <v>0</v>
      </c>
      <c r="G898" s="13">
        <f>F898*Main!$AB$3</f>
        <v>0</v>
      </c>
      <c r="H898" s="16"/>
    </row>
    <row r="899" spans="1:8">
      <c r="A899" s="69">
        <v>9257552</v>
      </c>
      <c r="B899" s="70" t="s">
        <v>1028</v>
      </c>
      <c r="C899" s="11" t="s">
        <v>13</v>
      </c>
      <c r="D899" s="11">
        <v>10</v>
      </c>
      <c r="E899" s="12">
        <v>7072.58</v>
      </c>
      <c r="F899" s="12">
        <f>E899/100*$I$2*Main!$AB$2</f>
        <v>0</v>
      </c>
      <c r="G899" s="13">
        <f>F899*Main!$AB$3</f>
        <v>0</v>
      </c>
      <c r="H899" s="16"/>
    </row>
    <row r="900" spans="1:8">
      <c r="A900" s="69">
        <v>9257553</v>
      </c>
      <c r="B900" s="70" t="s">
        <v>1029</v>
      </c>
      <c r="C900" s="11" t="s">
        <v>13</v>
      </c>
      <c r="D900" s="11">
        <v>10</v>
      </c>
      <c r="E900" s="12">
        <v>8507.14</v>
      </c>
      <c r="F900" s="12">
        <f>E900/100*$I$2*Main!$AB$2</f>
        <v>0</v>
      </c>
      <c r="G900" s="13">
        <f>F900*Main!$AB$3</f>
        <v>0</v>
      </c>
      <c r="H900" s="16"/>
    </row>
    <row r="901" spans="1:8">
      <c r="A901" s="69">
        <v>9257554</v>
      </c>
      <c r="B901" s="70" t="s">
        <v>1030</v>
      </c>
      <c r="C901" s="11" t="s">
        <v>13</v>
      </c>
      <c r="D901" s="11">
        <v>10</v>
      </c>
      <c r="E901" s="12">
        <v>9224.4500000000007</v>
      </c>
      <c r="F901" s="12">
        <f>E901/100*$I$2*Main!$AB$2</f>
        <v>0</v>
      </c>
      <c r="G901" s="13">
        <f>F901*Main!$AB$3</f>
        <v>0</v>
      </c>
      <c r="H901" s="16"/>
    </row>
    <row r="902" spans="1:8">
      <c r="A902" s="69">
        <v>9257555</v>
      </c>
      <c r="B902" s="70" t="s">
        <v>1031</v>
      </c>
      <c r="C902" s="11" t="s">
        <v>13</v>
      </c>
      <c r="D902" s="11">
        <v>10</v>
      </c>
      <c r="E902" s="12">
        <v>9941.68</v>
      </c>
      <c r="F902" s="12">
        <f>E902/100*$I$2*Main!$AB$2</f>
        <v>0</v>
      </c>
      <c r="G902" s="13">
        <f>F902*Main!$AB$3</f>
        <v>0</v>
      </c>
      <c r="H902" s="16"/>
    </row>
    <row r="903" spans="1:8">
      <c r="A903" s="69">
        <v>9257556</v>
      </c>
      <c r="B903" s="70" t="s">
        <v>1032</v>
      </c>
      <c r="C903" s="11" t="s">
        <v>13</v>
      </c>
      <c r="D903" s="11">
        <v>10</v>
      </c>
      <c r="E903" s="12">
        <v>11376.28</v>
      </c>
      <c r="F903" s="12">
        <f>E903/100*$I$2*Main!$AB$2</f>
        <v>0</v>
      </c>
      <c r="G903" s="13">
        <f>F903*Main!$AB$3</f>
        <v>0</v>
      </c>
      <c r="H903" s="16"/>
    </row>
    <row r="904" spans="1:8">
      <c r="A904" s="69">
        <v>9257575</v>
      </c>
      <c r="B904" s="70" t="s">
        <v>1033</v>
      </c>
      <c r="C904" s="11" t="s">
        <v>13</v>
      </c>
      <c r="D904" s="11">
        <v>10</v>
      </c>
      <c r="E904" s="12">
        <v>4920.72</v>
      </c>
      <c r="F904" s="12">
        <f>E904/100*$I$2*Main!$AB$2</f>
        <v>0</v>
      </c>
      <c r="G904" s="13">
        <f>F904*Main!$AB$3</f>
        <v>0</v>
      </c>
      <c r="H904" s="16"/>
    </row>
    <row r="905" spans="1:8">
      <c r="A905" s="69">
        <v>9257576</v>
      </c>
      <c r="B905" s="70" t="s">
        <v>1034</v>
      </c>
      <c r="C905" s="11" t="s">
        <v>13</v>
      </c>
      <c r="D905" s="11">
        <v>10</v>
      </c>
      <c r="E905" s="12">
        <v>5638.04</v>
      </c>
      <c r="F905" s="12">
        <f>E905/100*$I$2*Main!$AB$2</f>
        <v>0</v>
      </c>
      <c r="G905" s="13">
        <f>F905*Main!$AB$3</f>
        <v>0</v>
      </c>
      <c r="H905" s="16"/>
    </row>
    <row r="906" spans="1:8">
      <c r="A906" s="69">
        <v>9257577</v>
      </c>
      <c r="B906" s="70" t="s">
        <v>1035</v>
      </c>
      <c r="C906" s="11" t="s">
        <v>13</v>
      </c>
      <c r="D906" s="11">
        <v>10</v>
      </c>
      <c r="E906" s="12">
        <v>5996.66</v>
      </c>
      <c r="F906" s="12">
        <f>E906/100*$I$2*Main!$AB$2</f>
        <v>0</v>
      </c>
      <c r="G906" s="13">
        <f>F906*Main!$AB$3</f>
        <v>0</v>
      </c>
      <c r="H906" s="16"/>
    </row>
    <row r="907" spans="1:8">
      <c r="A907" s="69">
        <v>9257578</v>
      </c>
      <c r="B907" s="70" t="s">
        <v>1036</v>
      </c>
      <c r="C907" s="11" t="s">
        <v>13</v>
      </c>
      <c r="D907" s="11">
        <v>10</v>
      </c>
      <c r="E907" s="12">
        <v>6355.29</v>
      </c>
      <c r="F907" s="12">
        <f>E907/100*$I$2*Main!$AB$2</f>
        <v>0</v>
      </c>
      <c r="G907" s="13">
        <f>F907*Main!$AB$3</f>
        <v>0</v>
      </c>
      <c r="H907" s="16"/>
    </row>
    <row r="908" spans="1:8">
      <c r="A908" s="69">
        <v>9257579</v>
      </c>
      <c r="B908" s="70" t="s">
        <v>1037</v>
      </c>
      <c r="C908" s="11" t="s">
        <v>13</v>
      </c>
      <c r="D908" s="11">
        <v>10</v>
      </c>
      <c r="E908" s="12">
        <v>7072.58</v>
      </c>
      <c r="F908" s="12">
        <f>E908/100*$I$2*Main!$AB$2</f>
        <v>0</v>
      </c>
      <c r="G908" s="13">
        <f>F908*Main!$AB$3</f>
        <v>0</v>
      </c>
      <c r="H908" s="16"/>
    </row>
    <row r="909" spans="1:8">
      <c r="A909" s="69">
        <v>9257580</v>
      </c>
      <c r="B909" s="70" t="s">
        <v>1038</v>
      </c>
      <c r="C909" s="11" t="s">
        <v>13</v>
      </c>
      <c r="D909" s="11">
        <v>10</v>
      </c>
      <c r="E909" s="12">
        <v>8507.14</v>
      </c>
      <c r="F909" s="12">
        <f>E909/100*$I$2*Main!$AB$2</f>
        <v>0</v>
      </c>
      <c r="G909" s="13">
        <f>F909*Main!$AB$3</f>
        <v>0</v>
      </c>
      <c r="H909" s="16"/>
    </row>
    <row r="910" spans="1:8">
      <c r="A910" s="69">
        <v>9257581</v>
      </c>
      <c r="B910" s="70" t="s">
        <v>1039</v>
      </c>
      <c r="C910" s="11" t="s">
        <v>13</v>
      </c>
      <c r="D910" s="11">
        <v>10</v>
      </c>
      <c r="E910" s="12">
        <v>9224.4500000000007</v>
      </c>
      <c r="F910" s="12">
        <f>E910/100*$I$2*Main!$AB$2</f>
        <v>0</v>
      </c>
      <c r="G910" s="13">
        <f>F910*Main!$AB$3</f>
        <v>0</v>
      </c>
      <c r="H910" s="16"/>
    </row>
    <row r="911" spans="1:8">
      <c r="A911" s="69">
        <v>9257582</v>
      </c>
      <c r="B911" s="70" t="s">
        <v>1040</v>
      </c>
      <c r="C911" s="11" t="s">
        <v>13</v>
      </c>
      <c r="D911" s="11">
        <v>10</v>
      </c>
      <c r="E911" s="12">
        <v>9941.68</v>
      </c>
      <c r="F911" s="12">
        <f>E911/100*$I$2*Main!$AB$2</f>
        <v>0</v>
      </c>
      <c r="G911" s="13">
        <f>F911*Main!$AB$3</f>
        <v>0</v>
      </c>
      <c r="H911" s="16"/>
    </row>
    <row r="912" spans="1:8">
      <c r="A912" s="69">
        <v>9257583</v>
      </c>
      <c r="B912" s="70" t="s">
        <v>1041</v>
      </c>
      <c r="C912" s="11" t="s">
        <v>13</v>
      </c>
      <c r="D912" s="11">
        <v>10</v>
      </c>
      <c r="E912" s="12">
        <v>11376.28</v>
      </c>
      <c r="F912" s="12">
        <f>E912/100*$I$2*Main!$AB$2</f>
        <v>0</v>
      </c>
      <c r="G912" s="13">
        <f>F912*Main!$AB$3</f>
        <v>0</v>
      </c>
      <c r="H912" s="16"/>
    </row>
    <row r="913" spans="1:8">
      <c r="A913" s="69">
        <v>9257665</v>
      </c>
      <c r="B913" s="70" t="s">
        <v>1042</v>
      </c>
      <c r="C913" s="11"/>
      <c r="D913" s="11">
        <v>1</v>
      </c>
      <c r="E913" s="12">
        <v>5929.7800000000007</v>
      </c>
      <c r="F913" s="12">
        <f>E913/100*$I$2*Main!$AB$2</f>
        <v>0</v>
      </c>
      <c r="G913" s="13">
        <f>F913*Main!$AB$3</f>
        <v>0</v>
      </c>
      <c r="H913" s="16"/>
    </row>
    <row r="914" spans="1:8">
      <c r="A914" s="69">
        <v>9257653</v>
      </c>
      <c r="B914" s="70" t="s">
        <v>1043</v>
      </c>
      <c r="C914" s="11"/>
      <c r="D914" s="11">
        <v>1</v>
      </c>
      <c r="E914" s="12">
        <v>3698.5400000000004</v>
      </c>
      <c r="F914" s="12">
        <f>E914/100*$I$2*Main!$AB$2</f>
        <v>0</v>
      </c>
      <c r="G914" s="13">
        <f>F914*Main!$AB$3</f>
        <v>0</v>
      </c>
      <c r="H914" s="16"/>
    </row>
    <row r="915" spans="1:8">
      <c r="A915" s="69">
        <v>9257659</v>
      </c>
      <c r="B915" s="70" t="s">
        <v>1044</v>
      </c>
      <c r="C915" s="11"/>
      <c r="D915" s="11">
        <v>1</v>
      </c>
      <c r="E915" s="12">
        <v>3698.5400000000004</v>
      </c>
      <c r="F915" s="12">
        <f>E915/100*$I$2*Main!$AB$2</f>
        <v>0</v>
      </c>
      <c r="G915" s="13">
        <f>F915*Main!$AB$3</f>
        <v>0</v>
      </c>
      <c r="H915" s="16"/>
    </row>
    <row r="916" spans="1:8">
      <c r="A916" s="69">
        <v>9257705</v>
      </c>
      <c r="B916" s="70" t="s">
        <v>1045</v>
      </c>
      <c r="C916" s="11"/>
      <c r="D916" s="11">
        <v>200</v>
      </c>
      <c r="E916" s="12">
        <v>37.79</v>
      </c>
      <c r="F916" s="12">
        <f>E916/100*$I$2*Main!$AB$2</f>
        <v>0</v>
      </c>
      <c r="G916" s="13">
        <f>F916*Main!$AB$3</f>
        <v>0</v>
      </c>
      <c r="H916" s="16"/>
    </row>
    <row r="917" spans="1:8">
      <c r="A917" s="69">
        <v>9204284</v>
      </c>
      <c r="B917" s="70" t="s">
        <v>1046</v>
      </c>
      <c r="C917" s="11"/>
      <c r="D917" s="11">
        <v>1</v>
      </c>
      <c r="E917" s="12">
        <v>2056.13</v>
      </c>
      <c r="F917" s="12">
        <f>E917/100*$I$2*Main!$AB$2</f>
        <v>0</v>
      </c>
      <c r="G917" s="13">
        <f>F917*Main!$AB$3</f>
        <v>0</v>
      </c>
      <c r="H917" s="16"/>
    </row>
    <row r="918" spans="1:8">
      <c r="A918" s="69">
        <v>9278343</v>
      </c>
      <c r="B918" s="70" t="s">
        <v>1047</v>
      </c>
      <c r="C918" s="11" t="s">
        <v>13</v>
      </c>
      <c r="D918" s="11">
        <v>1</v>
      </c>
      <c r="E918" s="12">
        <v>3328.62</v>
      </c>
      <c r="F918" s="12">
        <f>E918/100*$I$2*Main!$AB$2</f>
        <v>0</v>
      </c>
      <c r="G918" s="13">
        <f>F918*Main!$AB$3</f>
        <v>0</v>
      </c>
      <c r="H918" s="16"/>
    </row>
    <row r="919" spans="1:8">
      <c r="A919" s="69">
        <v>9255832</v>
      </c>
      <c r="B919" s="70" t="s">
        <v>1048</v>
      </c>
      <c r="C919" s="11"/>
      <c r="D919" s="11">
        <v>100</v>
      </c>
      <c r="E919" s="12">
        <v>134.46</v>
      </c>
      <c r="F919" s="12">
        <f>E919/100*$I$2*Main!$AB$2</f>
        <v>0</v>
      </c>
      <c r="G919" s="13">
        <f>F919*Main!$AB$3</f>
        <v>0</v>
      </c>
      <c r="H919" s="16"/>
    </row>
    <row r="920" spans="1:8">
      <c r="A920" s="69">
        <v>9255833</v>
      </c>
      <c r="B920" s="70" t="s">
        <v>1049</v>
      </c>
      <c r="C920" s="11"/>
      <c r="D920" s="11">
        <v>100</v>
      </c>
      <c r="E920" s="12">
        <v>139.44</v>
      </c>
      <c r="F920" s="12">
        <f>E920/100*$I$2*Main!$AB$2</f>
        <v>0</v>
      </c>
      <c r="G920" s="13">
        <f>F920*Main!$AB$3</f>
        <v>0</v>
      </c>
      <c r="H920" s="16"/>
    </row>
    <row r="921" spans="1:8">
      <c r="A921" s="69">
        <v>9257702</v>
      </c>
      <c r="B921" s="70" t="s">
        <v>1050</v>
      </c>
      <c r="C921" s="11"/>
      <c r="D921" s="11">
        <v>200</v>
      </c>
      <c r="E921" s="12">
        <v>100.88000000000001</v>
      </c>
      <c r="F921" s="12">
        <f>E921/100*$I$2*Main!$AB$2</f>
        <v>0</v>
      </c>
      <c r="G921" s="13">
        <f>F921*Main!$AB$3</f>
        <v>0</v>
      </c>
      <c r="H921" s="16"/>
    </row>
    <row r="922" spans="1:8">
      <c r="A922" s="69">
        <v>9113735</v>
      </c>
      <c r="B922" s="70" t="s">
        <v>1051</v>
      </c>
      <c r="C922" s="11"/>
      <c r="D922" s="11">
        <v>100</v>
      </c>
      <c r="E922" s="12">
        <v>48.22</v>
      </c>
      <c r="F922" s="12">
        <f>E922/100*$I$2*Main!$AB$2</f>
        <v>0</v>
      </c>
      <c r="G922" s="13">
        <f>F922*Main!$AB$3</f>
        <v>0</v>
      </c>
      <c r="H922" s="16"/>
    </row>
    <row r="923" spans="1:8">
      <c r="A923" s="69">
        <v>9255835</v>
      </c>
      <c r="B923" s="70" t="s">
        <v>1052</v>
      </c>
      <c r="C923" s="11"/>
      <c r="D923" s="11">
        <v>200</v>
      </c>
      <c r="E923" s="12">
        <v>201.69</v>
      </c>
      <c r="F923" s="12">
        <f>E923/100*$I$2*Main!$AB$2</f>
        <v>0</v>
      </c>
      <c r="G923" s="13">
        <f>F923*Main!$AB$3</f>
        <v>0</v>
      </c>
      <c r="H923" s="16"/>
    </row>
    <row r="924" spans="1:8">
      <c r="A924" s="69">
        <v>9255836</v>
      </c>
      <c r="B924" s="70" t="s">
        <v>1053</v>
      </c>
      <c r="C924" s="11"/>
      <c r="D924" s="11">
        <v>200</v>
      </c>
      <c r="E924" s="12">
        <v>206.64</v>
      </c>
      <c r="F924" s="12">
        <f>E924/100*$I$2*Main!$AB$2</f>
        <v>0</v>
      </c>
      <c r="G924" s="13">
        <f>F924*Main!$AB$3</f>
        <v>0</v>
      </c>
      <c r="H924" s="16"/>
    </row>
    <row r="925" spans="1:8">
      <c r="A925" s="69">
        <v>9255804</v>
      </c>
      <c r="B925" s="70" t="s">
        <v>1054</v>
      </c>
      <c r="C925" s="11"/>
      <c r="D925" s="11">
        <v>200</v>
      </c>
      <c r="E925" s="12">
        <v>69.680000000000007</v>
      </c>
      <c r="F925" s="12">
        <f>E925/100*$I$2*Main!$AB$2</f>
        <v>0</v>
      </c>
      <c r="G925" s="13">
        <f>F925*Main!$AB$3</f>
        <v>0</v>
      </c>
      <c r="H925" s="16"/>
    </row>
    <row r="926" spans="1:8">
      <c r="A926" s="69">
        <v>9255805</v>
      </c>
      <c r="B926" s="70" t="s">
        <v>1055</v>
      </c>
      <c r="C926" s="11"/>
      <c r="D926" s="11">
        <v>200</v>
      </c>
      <c r="E926" s="12">
        <v>70.490000000000009</v>
      </c>
      <c r="F926" s="12">
        <f>E926/100*$I$2*Main!$AB$2</f>
        <v>0</v>
      </c>
      <c r="G926" s="13">
        <f>F926*Main!$AB$3</f>
        <v>0</v>
      </c>
      <c r="H926" s="16"/>
    </row>
    <row r="927" spans="1:8">
      <c r="A927" s="69">
        <v>9255806</v>
      </c>
      <c r="B927" s="70" t="s">
        <v>1056</v>
      </c>
      <c r="C927" s="11"/>
      <c r="D927" s="11">
        <v>200</v>
      </c>
      <c r="E927" s="12">
        <v>71.760000000000005</v>
      </c>
      <c r="F927" s="12">
        <f>E927/100*$I$2*Main!$AB$2</f>
        <v>0</v>
      </c>
      <c r="G927" s="13">
        <f>F927*Main!$AB$3</f>
        <v>0</v>
      </c>
      <c r="H927" s="16"/>
    </row>
    <row r="928" spans="1:8">
      <c r="A928" s="69">
        <v>9255807</v>
      </c>
      <c r="B928" s="70" t="s">
        <v>1057</v>
      </c>
      <c r="C928" s="11"/>
      <c r="D928" s="11">
        <v>200</v>
      </c>
      <c r="E928" s="12">
        <v>73.040000000000006</v>
      </c>
      <c r="F928" s="12">
        <f>E928/100*$I$2*Main!$AB$2</f>
        <v>0</v>
      </c>
      <c r="G928" s="13">
        <f>F928*Main!$AB$3</f>
        <v>0</v>
      </c>
      <c r="H928" s="16"/>
    </row>
    <row r="929" spans="1:8">
      <c r="A929" s="69">
        <v>9255808</v>
      </c>
      <c r="B929" s="70" t="s">
        <v>1058</v>
      </c>
      <c r="C929" s="11"/>
      <c r="D929" s="11">
        <v>200</v>
      </c>
      <c r="E929" s="12">
        <v>74.36</v>
      </c>
      <c r="F929" s="12">
        <f>E929/100*$I$2*Main!$AB$2</f>
        <v>0</v>
      </c>
      <c r="G929" s="13">
        <f>F929*Main!$AB$3</f>
        <v>0</v>
      </c>
      <c r="H929" s="16"/>
    </row>
    <row r="930" spans="1:8">
      <c r="A930" s="69">
        <v>9255809</v>
      </c>
      <c r="B930" s="70" t="s">
        <v>1059</v>
      </c>
      <c r="C930" s="11"/>
      <c r="D930" s="11">
        <v>200</v>
      </c>
      <c r="E930" s="12">
        <v>75.66</v>
      </c>
      <c r="F930" s="12">
        <f>E930/100*$I$2*Main!$AB$2</f>
        <v>0</v>
      </c>
      <c r="G930" s="13">
        <f>F930*Main!$AB$3</f>
        <v>0</v>
      </c>
      <c r="H930" s="16"/>
    </row>
    <row r="931" spans="1:8">
      <c r="A931" s="69">
        <v>9255810</v>
      </c>
      <c r="B931" s="70" t="s">
        <v>1060</v>
      </c>
      <c r="C931" s="11" t="s">
        <v>13</v>
      </c>
      <c r="D931" s="11">
        <v>200</v>
      </c>
      <c r="E931" s="12">
        <v>76.960000000000008</v>
      </c>
      <c r="F931" s="12">
        <f>E931/100*$I$2*Main!$AB$2</f>
        <v>0</v>
      </c>
      <c r="G931" s="13">
        <f>F931*Main!$AB$3</f>
        <v>0</v>
      </c>
      <c r="H931" s="16"/>
    </row>
    <row r="932" spans="1:8">
      <c r="A932" s="69">
        <v>9255811</v>
      </c>
      <c r="B932" s="70" t="s">
        <v>1061</v>
      </c>
      <c r="C932" s="11" t="s">
        <v>13</v>
      </c>
      <c r="D932" s="11">
        <v>200</v>
      </c>
      <c r="E932" s="12">
        <v>78.88000000000001</v>
      </c>
      <c r="F932" s="12">
        <f>E932/100*$I$2*Main!$AB$2</f>
        <v>0</v>
      </c>
      <c r="G932" s="13">
        <f>F932*Main!$AB$3</f>
        <v>0</v>
      </c>
      <c r="H932" s="16"/>
    </row>
    <row r="933" spans="1:8">
      <c r="A933" s="69">
        <v>9255812</v>
      </c>
      <c r="B933" s="70" t="s">
        <v>1062</v>
      </c>
      <c r="C933" s="11" t="s">
        <v>13</v>
      </c>
      <c r="D933" s="11">
        <v>200</v>
      </c>
      <c r="E933" s="12">
        <v>81.570000000000007</v>
      </c>
      <c r="F933" s="12">
        <f>E933/100*$I$2*Main!$AB$2</f>
        <v>0</v>
      </c>
      <c r="G933" s="13">
        <f>F933*Main!$AB$3</f>
        <v>0</v>
      </c>
      <c r="H933" s="16"/>
    </row>
    <row r="934" spans="1:8">
      <c r="A934" s="69">
        <v>9255813</v>
      </c>
      <c r="B934" s="70" t="s">
        <v>1063</v>
      </c>
      <c r="C934" s="11"/>
      <c r="D934" s="11">
        <v>200</v>
      </c>
      <c r="E934" s="12">
        <v>69.680000000000007</v>
      </c>
      <c r="F934" s="12">
        <f>E934/100*$I$2*Main!$AB$2</f>
        <v>0</v>
      </c>
      <c r="G934" s="13">
        <f>F934*Main!$AB$3</f>
        <v>0</v>
      </c>
      <c r="H934" s="16"/>
    </row>
    <row r="935" spans="1:8">
      <c r="A935" s="69">
        <v>9255814</v>
      </c>
      <c r="B935" s="70" t="s">
        <v>1064</v>
      </c>
      <c r="C935" s="11"/>
      <c r="D935" s="11">
        <v>200</v>
      </c>
      <c r="E935" s="12">
        <v>70.490000000000009</v>
      </c>
      <c r="F935" s="12">
        <f>E935/100*$I$2*Main!$AB$2</f>
        <v>0</v>
      </c>
      <c r="G935" s="13">
        <f>F935*Main!$AB$3</f>
        <v>0</v>
      </c>
      <c r="H935" s="16"/>
    </row>
    <row r="936" spans="1:8">
      <c r="A936" s="69">
        <v>9255815</v>
      </c>
      <c r="B936" s="70" t="s">
        <v>1065</v>
      </c>
      <c r="C936" s="11"/>
      <c r="D936" s="11">
        <v>200</v>
      </c>
      <c r="E936" s="12">
        <v>71.760000000000005</v>
      </c>
      <c r="F936" s="12">
        <f>E936/100*$I$2*Main!$AB$2</f>
        <v>0</v>
      </c>
      <c r="G936" s="13">
        <f>F936*Main!$AB$3</f>
        <v>0</v>
      </c>
      <c r="H936" s="16"/>
    </row>
    <row r="937" spans="1:8">
      <c r="A937" s="69">
        <v>9255816</v>
      </c>
      <c r="B937" s="70" t="s">
        <v>1066</v>
      </c>
      <c r="C937" s="11"/>
      <c r="D937" s="11">
        <v>200</v>
      </c>
      <c r="E937" s="12">
        <v>73.040000000000006</v>
      </c>
      <c r="F937" s="12">
        <f>E937/100*$I$2*Main!$AB$2</f>
        <v>0</v>
      </c>
      <c r="G937" s="13">
        <f>F937*Main!$AB$3</f>
        <v>0</v>
      </c>
      <c r="H937" s="16"/>
    </row>
    <row r="938" spans="1:8">
      <c r="A938" s="69">
        <v>9255817</v>
      </c>
      <c r="B938" s="70" t="s">
        <v>1067</v>
      </c>
      <c r="C938" s="11"/>
      <c r="D938" s="11">
        <v>200</v>
      </c>
      <c r="E938" s="12">
        <v>74.36</v>
      </c>
      <c r="F938" s="12">
        <f>E938/100*$I$2*Main!$AB$2</f>
        <v>0</v>
      </c>
      <c r="G938" s="13">
        <f>F938*Main!$AB$3</f>
        <v>0</v>
      </c>
      <c r="H938" s="16"/>
    </row>
    <row r="939" spans="1:8">
      <c r="A939" s="69">
        <v>9255818</v>
      </c>
      <c r="B939" s="70" t="s">
        <v>1068</v>
      </c>
      <c r="C939" s="11"/>
      <c r="D939" s="11">
        <v>200</v>
      </c>
      <c r="E939" s="12">
        <v>75.66</v>
      </c>
      <c r="F939" s="12">
        <f>E939/100*$I$2*Main!$AB$2</f>
        <v>0</v>
      </c>
      <c r="G939" s="13">
        <f>F939*Main!$AB$3</f>
        <v>0</v>
      </c>
      <c r="H939" s="16"/>
    </row>
    <row r="940" spans="1:8">
      <c r="A940" s="69">
        <v>9255819</v>
      </c>
      <c r="B940" s="70" t="s">
        <v>1069</v>
      </c>
      <c r="C940" s="11" t="s">
        <v>13</v>
      </c>
      <c r="D940" s="11">
        <v>200</v>
      </c>
      <c r="E940" s="12">
        <v>76.960000000000008</v>
      </c>
      <c r="F940" s="12">
        <f>E940/100*$I$2*Main!$AB$2</f>
        <v>0</v>
      </c>
      <c r="G940" s="13">
        <f>F940*Main!$AB$3</f>
        <v>0</v>
      </c>
      <c r="H940" s="16"/>
    </row>
    <row r="941" spans="1:8">
      <c r="A941" s="69">
        <v>9255820</v>
      </c>
      <c r="B941" s="70" t="s">
        <v>1070</v>
      </c>
      <c r="C941" s="11" t="s">
        <v>13</v>
      </c>
      <c r="D941" s="11">
        <v>200</v>
      </c>
      <c r="E941" s="12">
        <v>78.88000000000001</v>
      </c>
      <c r="F941" s="12">
        <f>E941/100*$I$2*Main!$AB$2</f>
        <v>0</v>
      </c>
      <c r="G941" s="13">
        <f>F941*Main!$AB$3</f>
        <v>0</v>
      </c>
      <c r="H941" s="16"/>
    </row>
    <row r="942" spans="1:8">
      <c r="A942" s="69">
        <v>9255821</v>
      </c>
      <c r="B942" s="70" t="s">
        <v>1071</v>
      </c>
      <c r="C942" s="11" t="s">
        <v>13</v>
      </c>
      <c r="D942" s="11">
        <v>200</v>
      </c>
      <c r="E942" s="12">
        <v>81.570000000000007</v>
      </c>
      <c r="F942" s="12">
        <f>E942/100*$I$2*Main!$AB$2</f>
        <v>0</v>
      </c>
      <c r="G942" s="13">
        <f>F942*Main!$AB$3</f>
        <v>0</v>
      </c>
      <c r="H942" s="16"/>
    </row>
    <row r="943" spans="1:8">
      <c r="A943" s="69">
        <v>9255822</v>
      </c>
      <c r="B943" s="70" t="s">
        <v>1072</v>
      </c>
      <c r="C943" s="11"/>
      <c r="D943" s="11">
        <v>200</v>
      </c>
      <c r="E943" s="12">
        <v>69.680000000000007</v>
      </c>
      <c r="F943" s="12">
        <f>E943/100*$I$2*Main!$AB$2</f>
        <v>0</v>
      </c>
      <c r="G943" s="13">
        <f>F943*Main!$AB$3</f>
        <v>0</v>
      </c>
      <c r="H943" s="16"/>
    </row>
    <row r="944" spans="1:8">
      <c r="A944" s="69">
        <v>9255823</v>
      </c>
      <c r="B944" s="70" t="s">
        <v>1073</v>
      </c>
      <c r="C944" s="11"/>
      <c r="D944" s="11">
        <v>200</v>
      </c>
      <c r="E944" s="12">
        <v>70.490000000000009</v>
      </c>
      <c r="F944" s="12">
        <f>E944/100*$I$2*Main!$AB$2</f>
        <v>0</v>
      </c>
      <c r="G944" s="13">
        <f>F944*Main!$AB$3</f>
        <v>0</v>
      </c>
      <c r="H944" s="16"/>
    </row>
    <row r="945" spans="1:8">
      <c r="A945" s="69">
        <v>9255824</v>
      </c>
      <c r="B945" s="70" t="s">
        <v>1074</v>
      </c>
      <c r="C945" s="11"/>
      <c r="D945" s="11">
        <v>200</v>
      </c>
      <c r="E945" s="12">
        <v>71.760000000000005</v>
      </c>
      <c r="F945" s="12">
        <f>E945/100*$I$2*Main!$AB$2</f>
        <v>0</v>
      </c>
      <c r="G945" s="13">
        <f>F945*Main!$AB$3</f>
        <v>0</v>
      </c>
      <c r="H945" s="16"/>
    </row>
    <row r="946" spans="1:8">
      <c r="A946" s="69">
        <v>9255825</v>
      </c>
      <c r="B946" s="70" t="s">
        <v>1075</v>
      </c>
      <c r="C946" s="11"/>
      <c r="D946" s="11">
        <v>200</v>
      </c>
      <c r="E946" s="12">
        <v>73.040000000000006</v>
      </c>
      <c r="F946" s="12">
        <f>E946/100*$I$2*Main!$AB$2</f>
        <v>0</v>
      </c>
      <c r="G946" s="13">
        <f>F946*Main!$AB$3</f>
        <v>0</v>
      </c>
      <c r="H946" s="16"/>
    </row>
    <row r="947" spans="1:8">
      <c r="A947" s="69">
        <v>9255826</v>
      </c>
      <c r="B947" s="70" t="s">
        <v>1076</v>
      </c>
      <c r="C947" s="11"/>
      <c r="D947" s="11">
        <v>200</v>
      </c>
      <c r="E947" s="12">
        <v>74.36</v>
      </c>
      <c r="F947" s="12">
        <f>E947/100*$I$2*Main!$AB$2</f>
        <v>0</v>
      </c>
      <c r="G947" s="13">
        <f>F947*Main!$AB$3</f>
        <v>0</v>
      </c>
      <c r="H947" s="16"/>
    </row>
    <row r="948" spans="1:8">
      <c r="A948" s="69">
        <v>9255827</v>
      </c>
      <c r="B948" s="70" t="s">
        <v>1077</v>
      </c>
      <c r="C948" s="11"/>
      <c r="D948" s="11">
        <v>200</v>
      </c>
      <c r="E948" s="12">
        <v>75.66</v>
      </c>
      <c r="F948" s="12">
        <f>E948/100*$I$2*Main!$AB$2</f>
        <v>0</v>
      </c>
      <c r="G948" s="13">
        <f>F948*Main!$AB$3</f>
        <v>0</v>
      </c>
      <c r="H948" s="16"/>
    </row>
    <row r="949" spans="1:8">
      <c r="A949" s="69">
        <v>9255828</v>
      </c>
      <c r="B949" s="70" t="s">
        <v>1078</v>
      </c>
      <c r="C949" s="11" t="s">
        <v>13</v>
      </c>
      <c r="D949" s="11">
        <v>200</v>
      </c>
      <c r="E949" s="12">
        <v>76.960000000000008</v>
      </c>
      <c r="F949" s="12">
        <f>E949/100*$I$2*Main!$AB$2</f>
        <v>0</v>
      </c>
      <c r="G949" s="13">
        <f>F949*Main!$AB$3</f>
        <v>0</v>
      </c>
      <c r="H949" s="16"/>
    </row>
    <row r="950" spans="1:8">
      <c r="A950" s="69">
        <v>9255829</v>
      </c>
      <c r="B950" s="70" t="s">
        <v>1079</v>
      </c>
      <c r="C950" s="11" t="s">
        <v>13</v>
      </c>
      <c r="D950" s="11">
        <v>200</v>
      </c>
      <c r="E950" s="12">
        <v>78.88000000000001</v>
      </c>
      <c r="F950" s="12">
        <f>E950/100*$I$2*Main!$AB$2</f>
        <v>0</v>
      </c>
      <c r="G950" s="13">
        <f>F950*Main!$AB$3</f>
        <v>0</v>
      </c>
      <c r="H950" s="16"/>
    </row>
    <row r="951" spans="1:8">
      <c r="A951" s="69">
        <v>9255830</v>
      </c>
      <c r="B951" s="70" t="s">
        <v>1080</v>
      </c>
      <c r="C951" s="11" t="s">
        <v>13</v>
      </c>
      <c r="D951" s="11">
        <v>200</v>
      </c>
      <c r="E951" s="12">
        <v>81.570000000000007</v>
      </c>
      <c r="F951" s="12">
        <f>E951/100*$I$2*Main!$AB$2</f>
        <v>0</v>
      </c>
      <c r="G951" s="13">
        <f>F951*Main!$AB$3</f>
        <v>0</v>
      </c>
      <c r="H951" s="16"/>
    </row>
    <row r="952" spans="1:8">
      <c r="A952" s="69">
        <v>9255759</v>
      </c>
      <c r="B952" s="70" t="s">
        <v>1081</v>
      </c>
      <c r="C952" s="11"/>
      <c r="D952" s="11">
        <v>100</v>
      </c>
      <c r="E952" s="12">
        <v>107.30000000000001</v>
      </c>
      <c r="F952" s="12">
        <f>E952/100*$I$2*Main!$AB$2</f>
        <v>0</v>
      </c>
      <c r="G952" s="13">
        <f>F952*Main!$AB$3</f>
        <v>0</v>
      </c>
      <c r="H952" s="16"/>
    </row>
    <row r="953" spans="1:8">
      <c r="A953" s="69">
        <v>9255760</v>
      </c>
      <c r="B953" s="70" t="s">
        <v>1082</v>
      </c>
      <c r="C953" s="11"/>
      <c r="D953" s="11">
        <v>100</v>
      </c>
      <c r="E953" s="12">
        <v>108.46000000000001</v>
      </c>
      <c r="F953" s="12">
        <f>E953/100*$I$2*Main!$AB$2</f>
        <v>0</v>
      </c>
      <c r="G953" s="13">
        <f>F953*Main!$AB$3</f>
        <v>0</v>
      </c>
      <c r="H953" s="16"/>
    </row>
    <row r="954" spans="1:8">
      <c r="A954" s="69">
        <v>9255761</v>
      </c>
      <c r="B954" s="70" t="s">
        <v>1083</v>
      </c>
      <c r="C954" s="11"/>
      <c r="D954" s="11">
        <v>100</v>
      </c>
      <c r="E954" s="12">
        <v>110.49000000000001</v>
      </c>
      <c r="F954" s="12">
        <f>E954/100*$I$2*Main!$AB$2</f>
        <v>0</v>
      </c>
      <c r="G954" s="13">
        <f>F954*Main!$AB$3</f>
        <v>0</v>
      </c>
      <c r="H954" s="16"/>
    </row>
    <row r="955" spans="1:8">
      <c r="A955" s="69">
        <v>9255762</v>
      </c>
      <c r="B955" s="70" t="s">
        <v>1084</v>
      </c>
      <c r="C955" s="11"/>
      <c r="D955" s="11">
        <v>100</v>
      </c>
      <c r="E955" s="12">
        <v>112.49000000000001</v>
      </c>
      <c r="F955" s="12">
        <f>E955/100*$I$2*Main!$AB$2</f>
        <v>0</v>
      </c>
      <c r="G955" s="13">
        <f>F955*Main!$AB$3</f>
        <v>0</v>
      </c>
      <c r="H955" s="16"/>
    </row>
    <row r="956" spans="1:8">
      <c r="A956" s="69">
        <v>9255763</v>
      </c>
      <c r="B956" s="70" t="s">
        <v>1085</v>
      </c>
      <c r="C956" s="11"/>
      <c r="D956" s="11">
        <v>100</v>
      </c>
      <c r="E956" s="12">
        <v>114.47</v>
      </c>
      <c r="F956" s="12">
        <f>E956/100*$I$2*Main!$AB$2</f>
        <v>0</v>
      </c>
      <c r="G956" s="13">
        <f>F956*Main!$AB$3</f>
        <v>0</v>
      </c>
      <c r="H956" s="16"/>
    </row>
    <row r="957" spans="1:8">
      <c r="A957" s="69">
        <v>9255764</v>
      </c>
      <c r="B957" s="70" t="s">
        <v>1086</v>
      </c>
      <c r="C957" s="11"/>
      <c r="D957" s="11">
        <v>100</v>
      </c>
      <c r="E957" s="12">
        <v>116.45</v>
      </c>
      <c r="F957" s="12">
        <f>E957/100*$I$2*Main!$AB$2</f>
        <v>0</v>
      </c>
      <c r="G957" s="13">
        <f>F957*Main!$AB$3</f>
        <v>0</v>
      </c>
      <c r="H957" s="16"/>
    </row>
    <row r="958" spans="1:8">
      <c r="A958" s="69">
        <v>9255765</v>
      </c>
      <c r="B958" s="70" t="s">
        <v>1087</v>
      </c>
      <c r="C958" s="11" t="s">
        <v>13</v>
      </c>
      <c r="D958" s="11">
        <v>100</v>
      </c>
      <c r="E958" s="12">
        <v>118.46000000000001</v>
      </c>
      <c r="F958" s="12">
        <f>E958/100*$I$2*Main!$AB$2</f>
        <v>0</v>
      </c>
      <c r="G958" s="13">
        <f>F958*Main!$AB$3</f>
        <v>0</v>
      </c>
      <c r="H958" s="16"/>
    </row>
    <row r="959" spans="1:8">
      <c r="A959" s="69">
        <v>9255766</v>
      </c>
      <c r="B959" s="70" t="s">
        <v>1088</v>
      </c>
      <c r="C959" s="11" t="s">
        <v>13</v>
      </c>
      <c r="D959" s="11">
        <v>100</v>
      </c>
      <c r="E959" s="12">
        <v>121.49000000000001</v>
      </c>
      <c r="F959" s="12">
        <f>E959/100*$I$2*Main!$AB$2</f>
        <v>0</v>
      </c>
      <c r="G959" s="13">
        <f>F959*Main!$AB$3</f>
        <v>0</v>
      </c>
      <c r="H959" s="16"/>
    </row>
    <row r="960" spans="1:8">
      <c r="A960" s="69">
        <v>9255767</v>
      </c>
      <c r="B960" s="70" t="s">
        <v>1089</v>
      </c>
      <c r="C960" s="11" t="s">
        <v>13</v>
      </c>
      <c r="D960" s="11">
        <v>100</v>
      </c>
      <c r="E960" s="12">
        <v>125.58</v>
      </c>
      <c r="F960" s="12">
        <f>E960/100*$I$2*Main!$AB$2</f>
        <v>0</v>
      </c>
      <c r="G960" s="13">
        <f>F960*Main!$AB$3</f>
        <v>0</v>
      </c>
      <c r="H960" s="16"/>
    </row>
    <row r="961" spans="1:8">
      <c r="A961" s="69">
        <v>9255768</v>
      </c>
      <c r="B961" s="70" t="s">
        <v>1090</v>
      </c>
      <c r="C961" s="11" t="s">
        <v>13</v>
      </c>
      <c r="D961" s="11">
        <v>100</v>
      </c>
      <c r="E961" s="12">
        <v>107.30000000000001</v>
      </c>
      <c r="F961" s="12">
        <f>E961/100*$I$2*Main!$AB$2</f>
        <v>0</v>
      </c>
      <c r="G961" s="13">
        <f>F961*Main!$AB$3</f>
        <v>0</v>
      </c>
      <c r="H961" s="16"/>
    </row>
    <row r="962" spans="1:8">
      <c r="A962" s="69">
        <v>9255769</v>
      </c>
      <c r="B962" s="70" t="s">
        <v>1091</v>
      </c>
      <c r="C962" s="11" t="s">
        <v>13</v>
      </c>
      <c r="D962" s="11">
        <v>100</v>
      </c>
      <c r="E962" s="12">
        <v>108.46000000000001</v>
      </c>
      <c r="F962" s="12">
        <f>E962/100*$I$2*Main!$AB$2</f>
        <v>0</v>
      </c>
      <c r="G962" s="13">
        <f>F962*Main!$AB$3</f>
        <v>0</v>
      </c>
      <c r="H962" s="16"/>
    </row>
    <row r="963" spans="1:8">
      <c r="A963" s="69">
        <v>9255770</v>
      </c>
      <c r="B963" s="70" t="s">
        <v>1092</v>
      </c>
      <c r="C963" s="11" t="s">
        <v>13</v>
      </c>
      <c r="D963" s="11">
        <v>100</v>
      </c>
      <c r="E963" s="12">
        <v>110.49000000000001</v>
      </c>
      <c r="F963" s="12">
        <f>E963/100*$I$2*Main!$AB$2</f>
        <v>0</v>
      </c>
      <c r="G963" s="13">
        <f>F963*Main!$AB$3</f>
        <v>0</v>
      </c>
      <c r="H963" s="16"/>
    </row>
    <row r="964" spans="1:8">
      <c r="A964" s="69">
        <v>9255771</v>
      </c>
      <c r="B964" s="70" t="s">
        <v>1093</v>
      </c>
      <c r="C964" s="11" t="s">
        <v>13</v>
      </c>
      <c r="D964" s="11">
        <v>100</v>
      </c>
      <c r="E964" s="12">
        <v>112.49000000000001</v>
      </c>
      <c r="F964" s="12">
        <f>E964/100*$I$2*Main!$AB$2</f>
        <v>0</v>
      </c>
      <c r="G964" s="13">
        <f>F964*Main!$AB$3</f>
        <v>0</v>
      </c>
      <c r="H964" s="16"/>
    </row>
    <row r="965" spans="1:8">
      <c r="A965" s="69">
        <v>9255772</v>
      </c>
      <c r="B965" s="70" t="s">
        <v>1094</v>
      </c>
      <c r="C965" s="11"/>
      <c r="D965" s="11">
        <v>100</v>
      </c>
      <c r="E965" s="12">
        <v>114.47</v>
      </c>
      <c r="F965" s="12">
        <f>E965/100*$I$2*Main!$AB$2</f>
        <v>0</v>
      </c>
      <c r="G965" s="13">
        <f>F965*Main!$AB$3</f>
        <v>0</v>
      </c>
      <c r="H965" s="16"/>
    </row>
    <row r="966" spans="1:8">
      <c r="A966" s="69">
        <v>9255773</v>
      </c>
      <c r="B966" s="70" t="s">
        <v>1095</v>
      </c>
      <c r="C966" s="11"/>
      <c r="D966" s="11">
        <v>100</v>
      </c>
      <c r="E966" s="12">
        <v>116.45</v>
      </c>
      <c r="F966" s="12">
        <f>E966/100*$I$2*Main!$AB$2</f>
        <v>0</v>
      </c>
      <c r="G966" s="13">
        <f>F966*Main!$AB$3</f>
        <v>0</v>
      </c>
      <c r="H966" s="16"/>
    </row>
    <row r="967" spans="1:8">
      <c r="A967" s="69">
        <v>9255774</v>
      </c>
      <c r="B967" s="70" t="s">
        <v>1096</v>
      </c>
      <c r="C967" s="11" t="s">
        <v>13</v>
      </c>
      <c r="D967" s="11">
        <v>100</v>
      </c>
      <c r="E967" s="12">
        <v>118.46000000000001</v>
      </c>
      <c r="F967" s="12">
        <f>E967/100*$I$2*Main!$AB$2</f>
        <v>0</v>
      </c>
      <c r="G967" s="13">
        <f>F967*Main!$AB$3</f>
        <v>0</v>
      </c>
      <c r="H967" s="16"/>
    </row>
    <row r="968" spans="1:8">
      <c r="A968" s="69">
        <v>9255775</v>
      </c>
      <c r="B968" s="70" t="s">
        <v>1097</v>
      </c>
      <c r="C968" s="11" t="s">
        <v>13</v>
      </c>
      <c r="D968" s="11">
        <v>100</v>
      </c>
      <c r="E968" s="12">
        <v>121.49000000000001</v>
      </c>
      <c r="F968" s="12">
        <f>E968/100*$I$2*Main!$AB$2</f>
        <v>0</v>
      </c>
      <c r="G968" s="13">
        <f>F968*Main!$AB$3</f>
        <v>0</v>
      </c>
      <c r="H968" s="16"/>
    </row>
    <row r="969" spans="1:8">
      <c r="A969" s="69">
        <v>9255776</v>
      </c>
      <c r="B969" s="70" t="s">
        <v>1098</v>
      </c>
      <c r="C969" s="11" t="s">
        <v>13</v>
      </c>
      <c r="D969" s="11">
        <v>100</v>
      </c>
      <c r="E969" s="12">
        <v>125.58</v>
      </c>
      <c r="F969" s="12">
        <f>E969/100*$I$2*Main!$AB$2</f>
        <v>0</v>
      </c>
      <c r="G969" s="13">
        <f>F969*Main!$AB$3</f>
        <v>0</v>
      </c>
      <c r="H969" s="16"/>
    </row>
    <row r="970" spans="1:8">
      <c r="A970" s="69">
        <v>9255777</v>
      </c>
      <c r="B970" s="70" t="s">
        <v>1099</v>
      </c>
      <c r="C970" s="11" t="s">
        <v>13</v>
      </c>
      <c r="D970" s="11">
        <v>100</v>
      </c>
      <c r="E970" s="12">
        <v>107.30000000000001</v>
      </c>
      <c r="F970" s="12">
        <f>E970/100*$I$2*Main!$AB$2</f>
        <v>0</v>
      </c>
      <c r="G970" s="13">
        <f>F970*Main!$AB$3</f>
        <v>0</v>
      </c>
      <c r="H970" s="16"/>
    </row>
    <row r="971" spans="1:8">
      <c r="A971" s="69">
        <v>9255778</v>
      </c>
      <c r="B971" s="70" t="s">
        <v>1100</v>
      </c>
      <c r="C971" s="11" t="s">
        <v>13</v>
      </c>
      <c r="D971" s="11">
        <v>100</v>
      </c>
      <c r="E971" s="12">
        <v>108.46000000000001</v>
      </c>
      <c r="F971" s="12">
        <f>E971/100*$I$2*Main!$AB$2</f>
        <v>0</v>
      </c>
      <c r="G971" s="13">
        <f>F971*Main!$AB$3</f>
        <v>0</v>
      </c>
      <c r="H971" s="16"/>
    </row>
    <row r="972" spans="1:8">
      <c r="A972" s="69">
        <v>9255779</v>
      </c>
      <c r="B972" s="70" t="s">
        <v>1101</v>
      </c>
      <c r="C972" s="11" t="s">
        <v>13</v>
      </c>
      <c r="D972" s="11">
        <v>100</v>
      </c>
      <c r="E972" s="12">
        <v>110.49000000000001</v>
      </c>
      <c r="F972" s="12">
        <f>E972/100*$I$2*Main!$AB$2</f>
        <v>0</v>
      </c>
      <c r="G972" s="13">
        <f>F972*Main!$AB$3</f>
        <v>0</v>
      </c>
      <c r="H972" s="16"/>
    </row>
    <row r="973" spans="1:8">
      <c r="A973" s="69">
        <v>9255780</v>
      </c>
      <c r="B973" s="70" t="s">
        <v>1102</v>
      </c>
      <c r="C973" s="11" t="s">
        <v>13</v>
      </c>
      <c r="D973" s="11">
        <v>100</v>
      </c>
      <c r="E973" s="12">
        <v>112.49000000000001</v>
      </c>
      <c r="F973" s="12">
        <f>E973/100*$I$2*Main!$AB$2</f>
        <v>0</v>
      </c>
      <c r="G973" s="13">
        <f>F973*Main!$AB$3</f>
        <v>0</v>
      </c>
      <c r="H973" s="16"/>
    </row>
    <row r="974" spans="1:8">
      <c r="A974" s="69">
        <v>9255781</v>
      </c>
      <c r="B974" s="70" t="s">
        <v>1103</v>
      </c>
      <c r="C974" s="11"/>
      <c r="D974" s="11">
        <v>100</v>
      </c>
      <c r="E974" s="12">
        <v>114.47</v>
      </c>
      <c r="F974" s="12">
        <f>E974/100*$I$2*Main!$AB$2</f>
        <v>0</v>
      </c>
      <c r="G974" s="13">
        <f>F974*Main!$AB$3</f>
        <v>0</v>
      </c>
      <c r="H974" s="16"/>
    </row>
    <row r="975" spans="1:8">
      <c r="A975" s="69">
        <v>9255782</v>
      </c>
      <c r="B975" s="70" t="s">
        <v>1104</v>
      </c>
      <c r="C975" s="11"/>
      <c r="D975" s="11">
        <v>100</v>
      </c>
      <c r="E975" s="12">
        <v>116.45</v>
      </c>
      <c r="F975" s="12">
        <f>E975/100*$I$2*Main!$AB$2</f>
        <v>0</v>
      </c>
      <c r="G975" s="13">
        <f>F975*Main!$AB$3</f>
        <v>0</v>
      </c>
      <c r="H975" s="16"/>
    </row>
    <row r="976" spans="1:8">
      <c r="A976" s="69">
        <v>9255783</v>
      </c>
      <c r="B976" s="70" t="s">
        <v>1105</v>
      </c>
      <c r="C976" s="11" t="s">
        <v>13</v>
      </c>
      <c r="D976" s="11">
        <v>100</v>
      </c>
      <c r="E976" s="12">
        <v>118.46000000000001</v>
      </c>
      <c r="F976" s="12">
        <f>E976/100*$I$2*Main!$AB$2</f>
        <v>0</v>
      </c>
      <c r="G976" s="13">
        <f>F976*Main!$AB$3</f>
        <v>0</v>
      </c>
      <c r="H976" s="16"/>
    </row>
    <row r="977" spans="1:8">
      <c r="A977" s="69">
        <v>9255784</v>
      </c>
      <c r="B977" s="70" t="s">
        <v>1106</v>
      </c>
      <c r="C977" s="11" t="s">
        <v>13</v>
      </c>
      <c r="D977" s="11">
        <v>100</v>
      </c>
      <c r="E977" s="12">
        <v>121.49000000000001</v>
      </c>
      <c r="F977" s="12">
        <f>E977/100*$I$2*Main!$AB$2</f>
        <v>0</v>
      </c>
      <c r="G977" s="13">
        <f>F977*Main!$AB$3</f>
        <v>0</v>
      </c>
      <c r="H977" s="16"/>
    </row>
    <row r="978" spans="1:8">
      <c r="A978" s="69">
        <v>9255785</v>
      </c>
      <c r="B978" s="70" t="s">
        <v>1107</v>
      </c>
      <c r="C978" s="11" t="s">
        <v>13</v>
      </c>
      <c r="D978" s="11">
        <v>100</v>
      </c>
      <c r="E978" s="12">
        <v>125.58</v>
      </c>
      <c r="F978" s="12">
        <f>E978/100*$I$2*Main!$AB$2</f>
        <v>0</v>
      </c>
      <c r="G978" s="13">
        <f>F978*Main!$AB$3</f>
        <v>0</v>
      </c>
      <c r="H978" s="16"/>
    </row>
    <row r="979" spans="1:8">
      <c r="A979" s="69">
        <v>9255786</v>
      </c>
      <c r="B979" s="70" t="s">
        <v>1108</v>
      </c>
      <c r="C979" s="11" t="s">
        <v>13</v>
      </c>
      <c r="D979" s="11">
        <v>100</v>
      </c>
      <c r="E979" s="12">
        <v>107.30000000000001</v>
      </c>
      <c r="F979" s="12">
        <f>E979/100*$I$2*Main!$AB$2</f>
        <v>0</v>
      </c>
      <c r="G979" s="13">
        <f>F979*Main!$AB$3</f>
        <v>0</v>
      </c>
      <c r="H979" s="16"/>
    </row>
    <row r="980" spans="1:8">
      <c r="A980" s="69">
        <v>9255787</v>
      </c>
      <c r="B980" s="70" t="s">
        <v>1109</v>
      </c>
      <c r="C980" s="11" t="s">
        <v>13</v>
      </c>
      <c r="D980" s="11">
        <v>100</v>
      </c>
      <c r="E980" s="12">
        <v>108.46000000000001</v>
      </c>
      <c r="F980" s="12">
        <f>E980/100*$I$2*Main!$AB$2</f>
        <v>0</v>
      </c>
      <c r="G980" s="13">
        <f>F980*Main!$AB$3</f>
        <v>0</v>
      </c>
      <c r="H980" s="16"/>
    </row>
    <row r="981" spans="1:8">
      <c r="A981" s="69">
        <v>9255788</v>
      </c>
      <c r="B981" s="70" t="s">
        <v>1110</v>
      </c>
      <c r="C981" s="11" t="s">
        <v>13</v>
      </c>
      <c r="D981" s="11">
        <v>100</v>
      </c>
      <c r="E981" s="12">
        <v>110.49000000000001</v>
      </c>
      <c r="F981" s="12">
        <f>E981/100*$I$2*Main!$AB$2</f>
        <v>0</v>
      </c>
      <c r="G981" s="13">
        <f>F981*Main!$AB$3</f>
        <v>0</v>
      </c>
      <c r="H981" s="16"/>
    </row>
    <row r="982" spans="1:8">
      <c r="A982" s="69">
        <v>9255789</v>
      </c>
      <c r="B982" s="70" t="s">
        <v>1111</v>
      </c>
      <c r="C982" s="11" t="s">
        <v>13</v>
      </c>
      <c r="D982" s="11">
        <v>100</v>
      </c>
      <c r="E982" s="12">
        <v>112.49000000000001</v>
      </c>
      <c r="F982" s="12">
        <f>E982/100*$I$2*Main!$AB$2</f>
        <v>0</v>
      </c>
      <c r="G982" s="13">
        <f>F982*Main!$AB$3</f>
        <v>0</v>
      </c>
      <c r="H982" s="16"/>
    </row>
    <row r="983" spans="1:8">
      <c r="A983" s="69">
        <v>9255790</v>
      </c>
      <c r="B983" s="70" t="s">
        <v>1112</v>
      </c>
      <c r="C983" s="11"/>
      <c r="D983" s="11">
        <v>100</v>
      </c>
      <c r="E983" s="12">
        <v>114.47</v>
      </c>
      <c r="F983" s="12">
        <f>E983/100*$I$2*Main!$AB$2</f>
        <v>0</v>
      </c>
      <c r="G983" s="13">
        <f>F983*Main!$AB$3</f>
        <v>0</v>
      </c>
      <c r="H983" s="16"/>
    </row>
    <row r="984" spans="1:8">
      <c r="A984" s="69">
        <v>9255791</v>
      </c>
      <c r="B984" s="70" t="s">
        <v>1113</v>
      </c>
      <c r="C984" s="11"/>
      <c r="D984" s="11">
        <v>100</v>
      </c>
      <c r="E984" s="12">
        <v>116.45</v>
      </c>
      <c r="F984" s="12">
        <f>E984/100*$I$2*Main!$AB$2</f>
        <v>0</v>
      </c>
      <c r="G984" s="13">
        <f>F984*Main!$AB$3</f>
        <v>0</v>
      </c>
      <c r="H984" s="16"/>
    </row>
    <row r="985" spans="1:8">
      <c r="A985" s="69">
        <v>9255792</v>
      </c>
      <c r="B985" s="70" t="s">
        <v>1114</v>
      </c>
      <c r="C985" s="11" t="s">
        <v>13</v>
      </c>
      <c r="D985" s="11">
        <v>100</v>
      </c>
      <c r="E985" s="12">
        <v>118.46000000000001</v>
      </c>
      <c r="F985" s="12">
        <f>E985/100*$I$2*Main!$AB$2</f>
        <v>0</v>
      </c>
      <c r="G985" s="13">
        <f>F985*Main!$AB$3</f>
        <v>0</v>
      </c>
      <c r="H985" s="16"/>
    </row>
    <row r="986" spans="1:8">
      <c r="A986" s="69">
        <v>9255793</v>
      </c>
      <c r="B986" s="70" t="s">
        <v>1115</v>
      </c>
      <c r="C986" s="11" t="s">
        <v>13</v>
      </c>
      <c r="D986" s="11">
        <v>100</v>
      </c>
      <c r="E986" s="12">
        <v>121.49000000000001</v>
      </c>
      <c r="F986" s="12">
        <f>E986/100*$I$2*Main!$AB$2</f>
        <v>0</v>
      </c>
      <c r="G986" s="13">
        <f>F986*Main!$AB$3</f>
        <v>0</v>
      </c>
      <c r="H986" s="16"/>
    </row>
    <row r="987" spans="1:8">
      <c r="A987" s="69">
        <v>9255794</v>
      </c>
      <c r="B987" s="70" t="s">
        <v>1116</v>
      </c>
      <c r="C987" s="11" t="s">
        <v>13</v>
      </c>
      <c r="D987" s="11">
        <v>100</v>
      </c>
      <c r="E987" s="12">
        <v>125.58</v>
      </c>
      <c r="F987" s="12">
        <f>E987/100*$I$2*Main!$AB$2</f>
        <v>0</v>
      </c>
      <c r="G987" s="13">
        <f>F987*Main!$AB$3</f>
        <v>0</v>
      </c>
      <c r="H987" s="16"/>
    </row>
    <row r="988" spans="1:8">
      <c r="A988" s="69">
        <v>9255795</v>
      </c>
      <c r="B988" s="70" t="s">
        <v>1117</v>
      </c>
      <c r="C988" s="11" t="s">
        <v>13</v>
      </c>
      <c r="D988" s="11">
        <v>100</v>
      </c>
      <c r="E988" s="12">
        <v>107.30000000000001</v>
      </c>
      <c r="F988" s="12">
        <f>E988/100*$I$2*Main!$AB$2</f>
        <v>0</v>
      </c>
      <c r="G988" s="13">
        <f>F988*Main!$AB$3</f>
        <v>0</v>
      </c>
      <c r="H988" s="16"/>
    </row>
    <row r="989" spans="1:8">
      <c r="A989" s="69">
        <v>9255796</v>
      </c>
      <c r="B989" s="70" t="s">
        <v>1118</v>
      </c>
      <c r="C989" s="11" t="s">
        <v>13</v>
      </c>
      <c r="D989" s="11">
        <v>100</v>
      </c>
      <c r="E989" s="12">
        <v>108.46000000000001</v>
      </c>
      <c r="F989" s="12">
        <f>E989/100*$I$2*Main!$AB$2</f>
        <v>0</v>
      </c>
      <c r="G989" s="13">
        <f>F989*Main!$AB$3</f>
        <v>0</v>
      </c>
      <c r="H989" s="16"/>
    </row>
    <row r="990" spans="1:8">
      <c r="A990" s="69">
        <v>9255797</v>
      </c>
      <c r="B990" s="70" t="s">
        <v>1119</v>
      </c>
      <c r="C990" s="11" t="s">
        <v>13</v>
      </c>
      <c r="D990" s="11">
        <v>100</v>
      </c>
      <c r="E990" s="12">
        <v>110.49000000000001</v>
      </c>
      <c r="F990" s="12">
        <f>E990/100*$I$2*Main!$AB$2</f>
        <v>0</v>
      </c>
      <c r="G990" s="13">
        <f>F990*Main!$AB$3</f>
        <v>0</v>
      </c>
      <c r="H990" s="16"/>
    </row>
    <row r="991" spans="1:8">
      <c r="A991" s="69">
        <v>9255798</v>
      </c>
      <c r="B991" s="70" t="s">
        <v>1120</v>
      </c>
      <c r="C991" s="11" t="s">
        <v>13</v>
      </c>
      <c r="D991" s="11">
        <v>100</v>
      </c>
      <c r="E991" s="12">
        <v>112.49000000000001</v>
      </c>
      <c r="F991" s="12">
        <f>E991/100*$I$2*Main!$AB$2</f>
        <v>0</v>
      </c>
      <c r="G991" s="13">
        <f>F991*Main!$AB$3</f>
        <v>0</v>
      </c>
      <c r="H991" s="16"/>
    </row>
    <row r="992" spans="1:8">
      <c r="A992" s="69">
        <v>9255799</v>
      </c>
      <c r="B992" s="70" t="s">
        <v>1121</v>
      </c>
      <c r="C992" s="11"/>
      <c r="D992" s="11">
        <v>100</v>
      </c>
      <c r="E992" s="12">
        <v>114.47</v>
      </c>
      <c r="F992" s="12">
        <f>E992/100*$I$2*Main!$AB$2</f>
        <v>0</v>
      </c>
      <c r="G992" s="13">
        <f>F992*Main!$AB$3</f>
        <v>0</v>
      </c>
      <c r="H992" s="16"/>
    </row>
    <row r="993" spans="1:8">
      <c r="A993" s="69">
        <v>9255800</v>
      </c>
      <c r="B993" s="70" t="s">
        <v>1122</v>
      </c>
      <c r="C993" s="11"/>
      <c r="D993" s="11">
        <v>100</v>
      </c>
      <c r="E993" s="12">
        <v>116.45</v>
      </c>
      <c r="F993" s="12">
        <f>E993/100*$I$2*Main!$AB$2</f>
        <v>0</v>
      </c>
      <c r="G993" s="13">
        <f>F993*Main!$AB$3</f>
        <v>0</v>
      </c>
      <c r="H993" s="16"/>
    </row>
    <row r="994" spans="1:8">
      <c r="A994" s="69">
        <v>9255801</v>
      </c>
      <c r="B994" s="70" t="s">
        <v>1123</v>
      </c>
      <c r="C994" s="11" t="s">
        <v>13</v>
      </c>
      <c r="D994" s="11">
        <v>100</v>
      </c>
      <c r="E994" s="12">
        <v>118.46000000000001</v>
      </c>
      <c r="F994" s="12">
        <f>E994/100*$I$2*Main!$AB$2</f>
        <v>0</v>
      </c>
      <c r="G994" s="13">
        <f>F994*Main!$AB$3</f>
        <v>0</v>
      </c>
      <c r="H994" s="16"/>
    </row>
    <row r="995" spans="1:8">
      <c r="A995" s="69">
        <v>9255802</v>
      </c>
      <c r="B995" s="70" t="s">
        <v>1124</v>
      </c>
      <c r="C995" s="11" t="s">
        <v>13</v>
      </c>
      <c r="D995" s="11">
        <v>100</v>
      </c>
      <c r="E995" s="12">
        <v>121.49000000000001</v>
      </c>
      <c r="F995" s="12">
        <f>E995/100*$I$2*Main!$AB$2</f>
        <v>0</v>
      </c>
      <c r="G995" s="13">
        <f>F995*Main!$AB$3</f>
        <v>0</v>
      </c>
      <c r="H995" s="16"/>
    </row>
    <row r="996" spans="1:8">
      <c r="A996" s="69">
        <v>9255803</v>
      </c>
      <c r="B996" s="70" t="s">
        <v>1125</v>
      </c>
      <c r="C996" s="11" t="s">
        <v>13</v>
      </c>
      <c r="D996" s="11">
        <v>100</v>
      </c>
      <c r="E996" s="12">
        <v>125.58</v>
      </c>
      <c r="F996" s="12">
        <f>E996/100*$I$2*Main!$AB$2</f>
        <v>0</v>
      </c>
      <c r="G996" s="13">
        <f>F996*Main!$AB$3</f>
        <v>0</v>
      </c>
      <c r="H996" s="16"/>
    </row>
    <row r="997" spans="1:8">
      <c r="A997" s="69">
        <v>9257884</v>
      </c>
      <c r="B997" s="70" t="s">
        <v>1126</v>
      </c>
      <c r="C997" s="11"/>
      <c r="D997" s="11">
        <v>200</v>
      </c>
      <c r="E997" s="12">
        <v>268.89</v>
      </c>
      <c r="F997" s="12">
        <f>E997/100*$I$2*Main!$AB$2</f>
        <v>0</v>
      </c>
      <c r="G997" s="13">
        <f>F997*Main!$AB$3</f>
        <v>0</v>
      </c>
      <c r="H997" s="16"/>
    </row>
    <row r="998" spans="1:8">
      <c r="A998" s="69">
        <v>9257885</v>
      </c>
      <c r="B998" s="70" t="s">
        <v>1127</v>
      </c>
      <c r="C998" s="11"/>
      <c r="D998" s="11">
        <v>200</v>
      </c>
      <c r="E998" s="12">
        <v>273.87</v>
      </c>
      <c r="F998" s="12">
        <f>E998/100*$I$2*Main!$AB$2</f>
        <v>0</v>
      </c>
      <c r="G998" s="13">
        <f>F998*Main!$AB$3</f>
        <v>0</v>
      </c>
      <c r="H998" s="16"/>
    </row>
    <row r="999" spans="1:8">
      <c r="A999" s="69">
        <v>9255838</v>
      </c>
      <c r="B999" s="70" t="s">
        <v>1128</v>
      </c>
      <c r="C999" s="11"/>
      <c r="D999" s="11">
        <v>200</v>
      </c>
      <c r="E999" s="12">
        <v>403.31</v>
      </c>
      <c r="F999" s="12">
        <f>E999/100*$I$2*Main!$AB$2</f>
        <v>0</v>
      </c>
      <c r="G999" s="13">
        <f>F999*Main!$AB$3</f>
        <v>0</v>
      </c>
      <c r="H999" s="16"/>
    </row>
    <row r="1000" spans="1:8">
      <c r="A1000" s="69">
        <v>9255839</v>
      </c>
      <c r="B1000" s="70" t="s">
        <v>1129</v>
      </c>
      <c r="C1000" s="11"/>
      <c r="D1000" s="11">
        <v>200</v>
      </c>
      <c r="E1000" s="12">
        <v>408.3</v>
      </c>
      <c r="F1000" s="12">
        <f>E1000/100*$I$2*Main!$AB$2</f>
        <v>0</v>
      </c>
      <c r="G1000" s="13">
        <f>F1000*Main!$AB$3</f>
        <v>0</v>
      </c>
      <c r="H1000" s="16"/>
    </row>
    <row r="1001" spans="1:8">
      <c r="A1001" s="69">
        <v>9257887</v>
      </c>
      <c r="B1001" s="70" t="s">
        <v>1130</v>
      </c>
      <c r="C1001" s="11"/>
      <c r="D1001" s="11">
        <v>200</v>
      </c>
      <c r="E1001" s="12">
        <v>67.240000000000009</v>
      </c>
      <c r="F1001" s="12">
        <f>E1001/100*$I$2*Main!$AB$2</f>
        <v>0</v>
      </c>
      <c r="G1001" s="13">
        <f>F1001*Main!$AB$3</f>
        <v>0</v>
      </c>
      <c r="H1001" s="16"/>
    </row>
    <row r="1002" spans="1:8">
      <c r="A1002" s="69">
        <v>9257888</v>
      </c>
      <c r="B1002" s="70" t="s">
        <v>1131</v>
      </c>
      <c r="C1002" s="11"/>
      <c r="D1002" s="11">
        <v>200</v>
      </c>
      <c r="E1002" s="12">
        <v>72.22</v>
      </c>
      <c r="F1002" s="12">
        <f>E1002/100*$I$2*Main!$AB$2</f>
        <v>0</v>
      </c>
      <c r="G1002" s="13">
        <f>F1002*Main!$AB$3</f>
        <v>0</v>
      </c>
      <c r="H1002" s="16"/>
    </row>
    <row r="1003" spans="1:8">
      <c r="A1003" s="69">
        <v>9257257</v>
      </c>
      <c r="B1003" s="70" t="s">
        <v>1132</v>
      </c>
      <c r="C1003" s="11"/>
      <c r="D1003" s="11">
        <v>100</v>
      </c>
      <c r="E1003" s="12">
        <v>403.31</v>
      </c>
      <c r="F1003" s="12">
        <f>E1003/100*$I$2*Main!$AB$2</f>
        <v>0</v>
      </c>
      <c r="G1003" s="13">
        <f>F1003*Main!$AB$3</f>
        <v>0</v>
      </c>
      <c r="H1003" s="16"/>
    </row>
    <row r="1004" spans="1:8">
      <c r="A1004" s="69">
        <v>9257258</v>
      </c>
      <c r="B1004" s="70" t="s">
        <v>1133</v>
      </c>
      <c r="C1004" s="11"/>
      <c r="D1004" s="11">
        <v>100</v>
      </c>
      <c r="E1004" s="12">
        <v>408.3</v>
      </c>
      <c r="F1004" s="12">
        <f>E1004/100*$I$2*Main!$AB$2</f>
        <v>0</v>
      </c>
      <c r="G1004" s="13">
        <f>F1004*Main!$AB$3</f>
        <v>0</v>
      </c>
      <c r="H1004" s="16"/>
    </row>
    <row r="1005" spans="1:8">
      <c r="A1005" s="69">
        <v>9123080</v>
      </c>
      <c r="B1005" s="70" t="s">
        <v>1134</v>
      </c>
      <c r="C1005" s="11"/>
      <c r="D1005" s="11">
        <v>150</v>
      </c>
      <c r="E1005" s="12">
        <v>115.83</v>
      </c>
      <c r="F1005" s="12">
        <f>E1005/100*$I$2*Main!$AB$2</f>
        <v>0</v>
      </c>
      <c r="G1005" s="13">
        <f>F1005*Main!$AB$3</f>
        <v>0</v>
      </c>
      <c r="H1005" s="16"/>
    </row>
    <row r="1006" spans="1:8">
      <c r="A1006" s="69">
        <v>9268677</v>
      </c>
      <c r="B1006" s="70" t="s">
        <v>1135</v>
      </c>
      <c r="C1006" s="11"/>
      <c r="D1006" s="11">
        <v>1</v>
      </c>
      <c r="E1006" s="12">
        <v>201.69</v>
      </c>
      <c r="F1006" s="12">
        <f>E1006/100*$I$2*Main!$AB$2</f>
        <v>0</v>
      </c>
      <c r="G1006" s="13">
        <f>F1006*Main!$AB$3</f>
        <v>0</v>
      </c>
      <c r="H1006" s="16"/>
    </row>
    <row r="1007" spans="1:8">
      <c r="A1007" s="69">
        <v>9257641</v>
      </c>
      <c r="B1007" s="70" t="s">
        <v>1136</v>
      </c>
      <c r="C1007" s="11"/>
      <c r="D1007" s="11">
        <v>100</v>
      </c>
      <c r="E1007" s="12">
        <v>199.25</v>
      </c>
      <c r="F1007" s="12">
        <f>E1007/100*$I$2*Main!$AB$2</f>
        <v>0</v>
      </c>
      <c r="G1007" s="13">
        <f>F1007*Main!$AB$3</f>
        <v>0</v>
      </c>
      <c r="H1007" s="16"/>
    </row>
    <row r="1008" spans="1:8">
      <c r="A1008" s="69">
        <v>9268678</v>
      </c>
      <c r="B1008" s="70" t="s">
        <v>1137</v>
      </c>
      <c r="C1008" s="11"/>
      <c r="D1008" s="11">
        <v>1</v>
      </c>
      <c r="E1008" s="12">
        <v>199.74</v>
      </c>
      <c r="F1008" s="12">
        <f>E1008/100*$I$2*Main!$AB$2</f>
        <v>0</v>
      </c>
      <c r="G1008" s="13">
        <f>F1008*Main!$AB$3</f>
        <v>0</v>
      </c>
      <c r="H1008" s="16"/>
    </row>
    <row r="1009" spans="1:8">
      <c r="A1009" s="69">
        <v>9257643</v>
      </c>
      <c r="B1009" s="70" t="s">
        <v>1138</v>
      </c>
      <c r="C1009" s="11"/>
      <c r="D1009" s="11">
        <v>1</v>
      </c>
      <c r="E1009" s="12">
        <v>12098.33</v>
      </c>
      <c r="F1009" s="12">
        <f>E1009/100*$I$2*Main!$AB$2</f>
        <v>0</v>
      </c>
      <c r="G1009" s="13">
        <f>F1009*Main!$AB$3</f>
        <v>0</v>
      </c>
      <c r="H1009" s="16"/>
    </row>
    <row r="1010" spans="1:8">
      <c r="A1010" s="69">
        <v>9257645</v>
      </c>
      <c r="B1010" s="70" t="s">
        <v>1139</v>
      </c>
      <c r="C1010" s="11"/>
      <c r="D1010" s="11">
        <v>1</v>
      </c>
      <c r="E1010" s="12">
        <v>19962.21</v>
      </c>
      <c r="F1010" s="12">
        <f>E1010/100*$I$2*Main!$AB$2</f>
        <v>0</v>
      </c>
      <c r="G1010" s="13">
        <f>F1010*Main!$AB$3</f>
        <v>0</v>
      </c>
      <c r="H1010" s="16"/>
    </row>
    <row r="1011" spans="1:8">
      <c r="A1011" s="69">
        <v>9257647</v>
      </c>
      <c r="B1011" s="70" t="s">
        <v>1140</v>
      </c>
      <c r="C1011" s="11"/>
      <c r="D1011" s="11">
        <v>1</v>
      </c>
      <c r="E1011" s="12">
        <v>17203.8</v>
      </c>
      <c r="F1011" s="12">
        <f>E1011/100*$I$2*Main!$AB$2</f>
        <v>0</v>
      </c>
      <c r="G1011" s="13">
        <f>F1011*Main!$AB$3</f>
        <v>0</v>
      </c>
      <c r="H1011" s="16"/>
    </row>
    <row r="1012" spans="1:8">
      <c r="A1012" s="69">
        <v>9257649</v>
      </c>
      <c r="B1012" s="70" t="s">
        <v>1141</v>
      </c>
      <c r="C1012" s="11"/>
      <c r="D1012" s="11">
        <v>1</v>
      </c>
      <c r="E1012" s="12">
        <v>26749.32</v>
      </c>
      <c r="F1012" s="12">
        <f>E1012/100*$I$2*Main!$AB$2</f>
        <v>0</v>
      </c>
      <c r="G1012" s="13">
        <f>F1012*Main!$AB$3</f>
        <v>0</v>
      </c>
      <c r="H1012" s="16"/>
    </row>
    <row r="1013" spans="1:8">
      <c r="A1013" s="69">
        <v>9255831</v>
      </c>
      <c r="B1013" s="70" t="s">
        <v>1142</v>
      </c>
      <c r="C1013" s="11"/>
      <c r="D1013" s="11">
        <v>50</v>
      </c>
      <c r="E1013" s="12">
        <v>408.34999999999997</v>
      </c>
      <c r="F1013" s="12">
        <f>E1013/100*$I$2*Main!$AB$2</f>
        <v>0</v>
      </c>
      <c r="G1013" s="13">
        <f>F1013*Main!$AB$3</f>
        <v>0</v>
      </c>
      <c r="H1013" s="16"/>
    </row>
    <row r="1014" spans="1:8">
      <c r="A1014" s="69">
        <v>9268149</v>
      </c>
      <c r="B1014" s="70" t="s">
        <v>1143</v>
      </c>
      <c r="C1014" s="11"/>
      <c r="D1014" s="11">
        <v>1</v>
      </c>
      <c r="E1014" s="12">
        <v>1323.15</v>
      </c>
      <c r="F1014" s="12">
        <f>E1014/100*$I$2*Main!$AB$2</f>
        <v>0</v>
      </c>
      <c r="G1014" s="13">
        <f>F1014*Main!$AB$3</f>
        <v>0</v>
      </c>
      <c r="H1014" s="16"/>
    </row>
    <row r="1015" spans="1:8">
      <c r="A1015" s="69">
        <v>71925</v>
      </c>
      <c r="B1015" s="70" t="s">
        <v>1144</v>
      </c>
      <c r="C1015" s="11"/>
      <c r="D1015" s="11">
        <v>200</v>
      </c>
      <c r="E1015" s="12">
        <v>5.34</v>
      </c>
      <c r="F1015" s="12">
        <f>E1015/100*$I$2*Main!$AB$2</f>
        <v>0</v>
      </c>
      <c r="G1015" s="13">
        <f>F1015*Main!$AB$3</f>
        <v>0</v>
      </c>
      <c r="H1015" s="16"/>
    </row>
    <row r="1016" spans="1:8">
      <c r="A1016" s="69">
        <v>10085</v>
      </c>
      <c r="B1016" s="70" t="s">
        <v>19</v>
      </c>
      <c r="C1016" s="11"/>
      <c r="D1016" s="11">
        <v>200</v>
      </c>
      <c r="E1016" s="12">
        <v>6.4399999999999995</v>
      </c>
      <c r="F1016" s="12">
        <f>E1016/100*$I$2*Main!$AB$2</f>
        <v>0</v>
      </c>
      <c r="G1016" s="13">
        <f>F1016*Main!$AB$3</f>
        <v>0</v>
      </c>
      <c r="H1016" s="16"/>
    </row>
    <row r="1017" spans="1:8">
      <c r="A1017" s="69">
        <v>9278452</v>
      </c>
      <c r="B1017" s="70" t="s">
        <v>1145</v>
      </c>
      <c r="C1017" s="11"/>
      <c r="D1017" s="11">
        <v>20</v>
      </c>
      <c r="E1017" s="12">
        <v>285.5</v>
      </c>
      <c r="F1017" s="12">
        <f>E1017/100*$I$2*Main!$AB$2</f>
        <v>0</v>
      </c>
      <c r="G1017" s="13">
        <f>F1017*Main!$AB$3</f>
        <v>0</v>
      </c>
      <c r="H1017" s="16"/>
    </row>
    <row r="1018" spans="1:8">
      <c r="A1018" s="69">
        <v>9262213</v>
      </c>
      <c r="B1018" s="70" t="s">
        <v>1146</v>
      </c>
      <c r="C1018" s="11"/>
      <c r="D1018" s="11">
        <v>20</v>
      </c>
      <c r="E1018" s="12">
        <v>633.81999999999994</v>
      </c>
      <c r="F1018" s="12">
        <f>E1018/100*$I$2*Main!$AB$2</f>
        <v>0</v>
      </c>
      <c r="G1018" s="13">
        <f>F1018*Main!$AB$3</f>
        <v>0</v>
      </c>
      <c r="H1018" s="16"/>
    </row>
    <row r="1019" spans="1:8">
      <c r="A1019" s="69">
        <v>9278453</v>
      </c>
      <c r="B1019" s="70" t="s">
        <v>1147</v>
      </c>
      <c r="C1019" s="11"/>
      <c r="D1019" s="11">
        <v>1</v>
      </c>
      <c r="E1019" s="12">
        <v>6334.77</v>
      </c>
      <c r="F1019" s="12">
        <f>E1019/100*$I$2*Main!$AB$2</f>
        <v>0</v>
      </c>
      <c r="G1019" s="13">
        <f>F1019*Main!$AB$3</f>
        <v>0</v>
      </c>
      <c r="H1019" s="16"/>
    </row>
    <row r="1020" spans="1:8">
      <c r="A1020" s="69">
        <v>9194917</v>
      </c>
      <c r="B1020" s="70" t="s">
        <v>1148</v>
      </c>
      <c r="C1020" s="11"/>
      <c r="D1020" s="11">
        <v>1</v>
      </c>
      <c r="E1020" s="12">
        <v>1346.19</v>
      </c>
      <c r="F1020" s="12">
        <f>E1020/100*$I$2*Main!$AB$2</f>
        <v>0</v>
      </c>
      <c r="G1020" s="13">
        <f>F1020*Main!$AB$3</f>
        <v>0</v>
      </c>
      <c r="H1020" s="16"/>
    </row>
    <row r="1021" spans="1:8">
      <c r="A1021" s="69">
        <v>9194918</v>
      </c>
      <c r="B1021" s="70" t="s">
        <v>1149</v>
      </c>
      <c r="C1021" s="11"/>
      <c r="D1021" s="11">
        <v>1</v>
      </c>
      <c r="E1021" s="12">
        <v>1439.02</v>
      </c>
      <c r="F1021" s="12">
        <f>E1021/100*$I$2*Main!$AB$2</f>
        <v>0</v>
      </c>
      <c r="G1021" s="13">
        <f>F1021*Main!$AB$3</f>
        <v>0</v>
      </c>
      <c r="H1021" s="16"/>
    </row>
    <row r="1022" spans="1:8">
      <c r="A1022" s="69">
        <v>9194919</v>
      </c>
      <c r="B1022" s="70" t="s">
        <v>1150</v>
      </c>
      <c r="C1022" s="11"/>
      <c r="D1022" s="11">
        <v>1</v>
      </c>
      <c r="E1022" s="12">
        <v>1531.8799999999999</v>
      </c>
      <c r="F1022" s="12">
        <f>E1022/100*$I$2*Main!$AB$2</f>
        <v>0</v>
      </c>
      <c r="G1022" s="13">
        <f>F1022*Main!$AB$3</f>
        <v>0</v>
      </c>
      <c r="H1022" s="16"/>
    </row>
    <row r="1023" spans="1:8">
      <c r="A1023" s="69">
        <v>9194920</v>
      </c>
      <c r="B1023" s="70" t="s">
        <v>1151</v>
      </c>
      <c r="C1023" s="11"/>
      <c r="D1023" s="11">
        <v>1</v>
      </c>
      <c r="E1023" s="12">
        <v>1624.71</v>
      </c>
      <c r="F1023" s="12">
        <f>E1023/100*$I$2*Main!$AB$2</f>
        <v>0</v>
      </c>
      <c r="G1023" s="13">
        <f>F1023*Main!$AB$3</f>
        <v>0</v>
      </c>
      <c r="H1023" s="16"/>
    </row>
    <row r="1024" spans="1:8">
      <c r="A1024" s="69">
        <v>9194921</v>
      </c>
      <c r="B1024" s="70" t="s">
        <v>1152</v>
      </c>
      <c r="C1024" s="11"/>
      <c r="D1024" s="11">
        <v>1</v>
      </c>
      <c r="E1024" s="12">
        <v>1717.56</v>
      </c>
      <c r="F1024" s="12">
        <f>E1024/100*$I$2*Main!$AB$2</f>
        <v>0</v>
      </c>
      <c r="G1024" s="13">
        <f>F1024*Main!$AB$3</f>
        <v>0</v>
      </c>
      <c r="H1024" s="16"/>
    </row>
    <row r="1025" spans="1:8">
      <c r="A1025" s="69">
        <v>9194922</v>
      </c>
      <c r="B1025" s="70" t="s">
        <v>1153</v>
      </c>
      <c r="C1025" s="11"/>
      <c r="D1025" s="11">
        <v>1</v>
      </c>
      <c r="E1025" s="12">
        <v>1810.4</v>
      </c>
      <c r="F1025" s="12">
        <f>E1025/100*$I$2*Main!$AB$2</f>
        <v>0</v>
      </c>
      <c r="G1025" s="13">
        <f>F1025*Main!$AB$3</f>
        <v>0</v>
      </c>
      <c r="H1025" s="16"/>
    </row>
    <row r="1026" spans="1:8">
      <c r="A1026" s="69">
        <v>9194923</v>
      </c>
      <c r="B1026" s="70" t="s">
        <v>1154</v>
      </c>
      <c r="C1026" s="11"/>
      <c r="D1026" s="11">
        <v>1</v>
      </c>
      <c r="E1026" s="12">
        <v>1903.25</v>
      </c>
      <c r="F1026" s="12">
        <f>E1026/100*$I$2*Main!$AB$2</f>
        <v>0</v>
      </c>
      <c r="G1026" s="13">
        <f>F1026*Main!$AB$3</f>
        <v>0</v>
      </c>
      <c r="H1026" s="16"/>
    </row>
    <row r="1027" spans="1:8">
      <c r="A1027" s="69">
        <v>9194924</v>
      </c>
      <c r="B1027" s="70" t="s">
        <v>1155</v>
      </c>
      <c r="C1027" s="11"/>
      <c r="D1027" s="11">
        <v>1</v>
      </c>
      <c r="E1027" s="12">
        <v>2088.8900000000003</v>
      </c>
      <c r="F1027" s="12">
        <f>E1027/100*$I$2*Main!$AB$2</f>
        <v>0</v>
      </c>
      <c r="G1027" s="13">
        <f>F1027*Main!$AB$3</f>
        <v>0</v>
      </c>
      <c r="H1027" s="16"/>
    </row>
    <row r="1028" spans="1:8">
      <c r="A1028" s="69">
        <v>9194926</v>
      </c>
      <c r="B1028" s="70" t="s">
        <v>1156</v>
      </c>
      <c r="C1028" s="11"/>
      <c r="D1028" s="11">
        <v>1</v>
      </c>
      <c r="E1028" s="12">
        <v>4042.76</v>
      </c>
      <c r="F1028" s="12">
        <f>E1028/100*$I$2*Main!$AB$2</f>
        <v>0</v>
      </c>
      <c r="G1028" s="13">
        <f>F1028*Main!$AB$3</f>
        <v>0</v>
      </c>
      <c r="H1028" s="16"/>
    </row>
    <row r="1029" spans="1:8">
      <c r="A1029" s="69">
        <v>9194927</v>
      </c>
      <c r="B1029" s="70" t="s">
        <v>1157</v>
      </c>
      <c r="C1029" s="11"/>
      <c r="D1029" s="11">
        <v>1</v>
      </c>
      <c r="E1029" s="12">
        <v>4228.4399999999996</v>
      </c>
      <c r="F1029" s="12">
        <f>E1029/100*$I$2*Main!$AB$2</f>
        <v>0</v>
      </c>
      <c r="G1029" s="13">
        <f>F1029*Main!$AB$3</f>
        <v>0</v>
      </c>
      <c r="H1029" s="16"/>
    </row>
    <row r="1030" spans="1:8">
      <c r="A1030" s="69">
        <v>9194929</v>
      </c>
      <c r="B1030" s="70" t="s">
        <v>1158</v>
      </c>
      <c r="C1030" s="11" t="s">
        <v>13</v>
      </c>
      <c r="D1030" s="11">
        <v>1</v>
      </c>
      <c r="E1030" s="12">
        <v>4692.63</v>
      </c>
      <c r="F1030" s="12">
        <f>E1030/100*$I$2*Main!$AB$2</f>
        <v>0</v>
      </c>
      <c r="G1030" s="13">
        <f>F1030*Main!$AB$3</f>
        <v>0</v>
      </c>
      <c r="H1030" s="16"/>
    </row>
    <row r="1031" spans="1:8">
      <c r="A1031" s="69">
        <v>9194930</v>
      </c>
      <c r="B1031" s="70" t="s">
        <v>1159</v>
      </c>
      <c r="C1031" s="11"/>
      <c r="D1031" s="11">
        <v>1</v>
      </c>
      <c r="E1031" s="12">
        <v>1413.72</v>
      </c>
      <c r="F1031" s="12">
        <f>E1031/100*$I$2*Main!$AB$2</f>
        <v>0</v>
      </c>
      <c r="G1031" s="13">
        <f>F1031*Main!$AB$3</f>
        <v>0</v>
      </c>
      <c r="H1031" s="16"/>
    </row>
    <row r="1032" spans="1:8">
      <c r="A1032" s="69">
        <v>9194931</v>
      </c>
      <c r="B1032" s="70" t="s">
        <v>1160</v>
      </c>
      <c r="C1032" s="11"/>
      <c r="D1032" s="11">
        <v>1</v>
      </c>
      <c r="E1032" s="12">
        <v>1523.43</v>
      </c>
      <c r="F1032" s="12">
        <f>E1032/100*$I$2*Main!$AB$2</f>
        <v>0</v>
      </c>
      <c r="G1032" s="13">
        <f>F1032*Main!$AB$3</f>
        <v>0</v>
      </c>
      <c r="H1032" s="16"/>
    </row>
    <row r="1033" spans="1:8">
      <c r="A1033" s="69">
        <v>9194932</v>
      </c>
      <c r="B1033" s="70" t="s">
        <v>1161</v>
      </c>
      <c r="C1033" s="11"/>
      <c r="D1033" s="11">
        <v>1</v>
      </c>
      <c r="E1033" s="12">
        <v>1633.16</v>
      </c>
      <c r="F1033" s="12">
        <f>E1033/100*$I$2*Main!$AB$2</f>
        <v>0</v>
      </c>
      <c r="G1033" s="13">
        <f>F1033*Main!$AB$3</f>
        <v>0</v>
      </c>
      <c r="H1033" s="16"/>
    </row>
    <row r="1034" spans="1:8">
      <c r="A1034" s="69">
        <v>9194933</v>
      </c>
      <c r="B1034" s="70" t="s">
        <v>1162</v>
      </c>
      <c r="C1034" s="11"/>
      <c r="D1034" s="11">
        <v>1</v>
      </c>
      <c r="E1034" s="12">
        <v>1742.86</v>
      </c>
      <c r="F1034" s="12">
        <f>E1034/100*$I$2*Main!$AB$2</f>
        <v>0</v>
      </c>
      <c r="G1034" s="13">
        <f>F1034*Main!$AB$3</f>
        <v>0</v>
      </c>
      <c r="H1034" s="16"/>
    </row>
    <row r="1035" spans="1:8">
      <c r="A1035" s="69">
        <v>9194934</v>
      </c>
      <c r="B1035" s="70" t="s">
        <v>1163</v>
      </c>
      <c r="C1035" s="11"/>
      <c r="D1035" s="11">
        <v>1</v>
      </c>
      <c r="E1035" s="12">
        <v>1852.59</v>
      </c>
      <c r="F1035" s="12">
        <f>E1035/100*$I$2*Main!$AB$2</f>
        <v>0</v>
      </c>
      <c r="G1035" s="13">
        <f>F1035*Main!$AB$3</f>
        <v>0</v>
      </c>
      <c r="H1035" s="16"/>
    </row>
    <row r="1036" spans="1:8">
      <c r="A1036" s="69">
        <v>9194935</v>
      </c>
      <c r="B1036" s="70" t="s">
        <v>1164</v>
      </c>
      <c r="C1036" s="11"/>
      <c r="D1036" s="11">
        <v>1</v>
      </c>
      <c r="E1036" s="12">
        <v>1962.32</v>
      </c>
      <c r="F1036" s="12">
        <f>E1036/100*$I$2*Main!$AB$2</f>
        <v>0</v>
      </c>
      <c r="G1036" s="13">
        <f>F1036*Main!$AB$3</f>
        <v>0</v>
      </c>
      <c r="H1036" s="16"/>
    </row>
    <row r="1037" spans="1:8">
      <c r="A1037" s="69">
        <v>9194936</v>
      </c>
      <c r="B1037" s="70" t="s">
        <v>1165</v>
      </c>
      <c r="C1037" s="11"/>
      <c r="D1037" s="11">
        <v>1</v>
      </c>
      <c r="E1037" s="12">
        <v>2072.0200000000004</v>
      </c>
      <c r="F1037" s="12">
        <f>E1037/100*$I$2*Main!$AB$2</f>
        <v>0</v>
      </c>
      <c r="G1037" s="13">
        <f>F1037*Main!$AB$3</f>
        <v>0</v>
      </c>
      <c r="H1037" s="16"/>
    </row>
    <row r="1038" spans="1:8">
      <c r="A1038" s="69">
        <v>9194937</v>
      </c>
      <c r="B1038" s="70" t="s">
        <v>1166</v>
      </c>
      <c r="C1038" s="11"/>
      <c r="D1038" s="11">
        <v>1</v>
      </c>
      <c r="E1038" s="12">
        <v>2291.4500000000003</v>
      </c>
      <c r="F1038" s="12">
        <f>E1038/100*$I$2*Main!$AB$2</f>
        <v>0</v>
      </c>
      <c r="G1038" s="13">
        <f>F1038*Main!$AB$3</f>
        <v>0</v>
      </c>
      <c r="H1038" s="16"/>
    </row>
    <row r="1039" spans="1:8">
      <c r="A1039" s="69">
        <v>9194939</v>
      </c>
      <c r="B1039" s="70" t="s">
        <v>1167</v>
      </c>
      <c r="C1039" s="11"/>
      <c r="D1039" s="11">
        <v>1</v>
      </c>
      <c r="E1039" s="12">
        <v>4312.8</v>
      </c>
      <c r="F1039" s="12">
        <f>E1039/100*$I$2*Main!$AB$2</f>
        <v>0</v>
      </c>
      <c r="G1039" s="13">
        <f>F1039*Main!$AB$3</f>
        <v>0</v>
      </c>
      <c r="H1039" s="16"/>
    </row>
    <row r="1040" spans="1:8">
      <c r="A1040" s="69">
        <v>9194940</v>
      </c>
      <c r="B1040" s="70" t="s">
        <v>1168</v>
      </c>
      <c r="C1040" s="11"/>
      <c r="D1040" s="11">
        <v>1</v>
      </c>
      <c r="E1040" s="12">
        <v>4532.26</v>
      </c>
      <c r="F1040" s="12">
        <f>E1040/100*$I$2*Main!$AB$2</f>
        <v>0</v>
      </c>
      <c r="G1040" s="13">
        <f>F1040*Main!$AB$3</f>
        <v>0</v>
      </c>
      <c r="H1040" s="16"/>
    </row>
    <row r="1041" spans="1:8">
      <c r="A1041" s="69">
        <v>9194941</v>
      </c>
      <c r="B1041" s="70" t="s">
        <v>1169</v>
      </c>
      <c r="C1041" s="11"/>
      <c r="D1041" s="11">
        <v>1</v>
      </c>
      <c r="E1041" s="12">
        <v>4751.72</v>
      </c>
      <c r="F1041" s="12">
        <f>E1041/100*$I$2*Main!$AB$2</f>
        <v>0</v>
      </c>
      <c r="G1041" s="13">
        <f>F1041*Main!$AB$3</f>
        <v>0</v>
      </c>
      <c r="H1041" s="16"/>
    </row>
    <row r="1042" spans="1:8">
      <c r="A1042" s="69">
        <v>9194942</v>
      </c>
      <c r="B1042" s="70" t="s">
        <v>1170</v>
      </c>
      <c r="C1042" s="11" t="s">
        <v>13</v>
      </c>
      <c r="D1042" s="11">
        <v>1</v>
      </c>
      <c r="E1042" s="12">
        <v>5080.88</v>
      </c>
      <c r="F1042" s="12">
        <f>E1042/100*$I$2*Main!$AB$2</f>
        <v>0</v>
      </c>
      <c r="G1042" s="13">
        <f>F1042*Main!$AB$3</f>
        <v>0</v>
      </c>
      <c r="H1042" s="16"/>
    </row>
    <row r="1043" spans="1:8">
      <c r="A1043" s="69">
        <v>9194948</v>
      </c>
      <c r="B1043" s="70" t="s">
        <v>1171</v>
      </c>
      <c r="C1043" s="11"/>
      <c r="D1043" s="11">
        <v>1</v>
      </c>
      <c r="E1043" s="12">
        <v>1346.19</v>
      </c>
      <c r="F1043" s="12">
        <f>E1043/100*$I$2*Main!$AB$2</f>
        <v>0</v>
      </c>
      <c r="G1043" s="13">
        <f>F1043*Main!$AB$3</f>
        <v>0</v>
      </c>
      <c r="H1043" s="16"/>
    </row>
    <row r="1044" spans="1:8">
      <c r="A1044" s="69">
        <v>9194949</v>
      </c>
      <c r="B1044" s="70" t="s">
        <v>1172</v>
      </c>
      <c r="C1044" s="11"/>
      <c r="D1044" s="11">
        <v>1</v>
      </c>
      <c r="E1044" s="12">
        <v>1439.02</v>
      </c>
      <c r="F1044" s="12">
        <f>E1044/100*$I$2*Main!$AB$2</f>
        <v>0</v>
      </c>
      <c r="G1044" s="13">
        <f>F1044*Main!$AB$3</f>
        <v>0</v>
      </c>
      <c r="H1044" s="16"/>
    </row>
    <row r="1045" spans="1:8">
      <c r="A1045" s="69">
        <v>9194950</v>
      </c>
      <c r="B1045" s="70" t="s">
        <v>1173</v>
      </c>
      <c r="C1045" s="11"/>
      <c r="D1045" s="11">
        <v>1</v>
      </c>
      <c r="E1045" s="12">
        <v>1531.8799999999999</v>
      </c>
      <c r="F1045" s="12">
        <f>E1045/100*$I$2*Main!$AB$2</f>
        <v>0</v>
      </c>
      <c r="G1045" s="13">
        <f>F1045*Main!$AB$3</f>
        <v>0</v>
      </c>
      <c r="H1045" s="16"/>
    </row>
    <row r="1046" spans="1:8">
      <c r="A1046" s="69">
        <v>9194951</v>
      </c>
      <c r="B1046" s="70" t="s">
        <v>1174</v>
      </c>
      <c r="C1046" s="11"/>
      <c r="D1046" s="11">
        <v>1</v>
      </c>
      <c r="E1046" s="12">
        <v>1624.71</v>
      </c>
      <c r="F1046" s="12">
        <f>E1046/100*$I$2*Main!$AB$2</f>
        <v>0</v>
      </c>
      <c r="G1046" s="13">
        <f>F1046*Main!$AB$3</f>
        <v>0</v>
      </c>
      <c r="H1046" s="16"/>
    </row>
    <row r="1047" spans="1:8">
      <c r="A1047" s="69">
        <v>9194952</v>
      </c>
      <c r="B1047" s="70" t="s">
        <v>1175</v>
      </c>
      <c r="C1047" s="11"/>
      <c r="D1047" s="11">
        <v>1</v>
      </c>
      <c r="E1047" s="12">
        <v>1717.56</v>
      </c>
      <c r="F1047" s="12">
        <f>E1047/100*$I$2*Main!$AB$2</f>
        <v>0</v>
      </c>
      <c r="G1047" s="13">
        <f>F1047*Main!$AB$3</f>
        <v>0</v>
      </c>
      <c r="H1047" s="16"/>
    </row>
    <row r="1048" spans="1:8">
      <c r="A1048" s="69">
        <v>9194953</v>
      </c>
      <c r="B1048" s="70" t="s">
        <v>1176</v>
      </c>
      <c r="C1048" s="11"/>
      <c r="D1048" s="11">
        <v>1</v>
      </c>
      <c r="E1048" s="12">
        <v>1810.4</v>
      </c>
      <c r="F1048" s="12">
        <f>E1048/100*$I$2*Main!$AB$2</f>
        <v>0</v>
      </c>
      <c r="G1048" s="13">
        <f>F1048*Main!$AB$3</f>
        <v>0</v>
      </c>
      <c r="H1048" s="16"/>
    </row>
    <row r="1049" spans="1:8">
      <c r="A1049" s="69">
        <v>9194954</v>
      </c>
      <c r="B1049" s="70" t="s">
        <v>1177</v>
      </c>
      <c r="C1049" s="11"/>
      <c r="D1049" s="11">
        <v>1</v>
      </c>
      <c r="E1049" s="12">
        <v>1903.25</v>
      </c>
      <c r="F1049" s="12">
        <f>E1049/100*$I$2*Main!$AB$2</f>
        <v>0</v>
      </c>
      <c r="G1049" s="13">
        <f>F1049*Main!$AB$3</f>
        <v>0</v>
      </c>
      <c r="H1049" s="16"/>
    </row>
    <row r="1050" spans="1:8">
      <c r="A1050" s="69">
        <v>9194955</v>
      </c>
      <c r="B1050" s="70" t="s">
        <v>1178</v>
      </c>
      <c r="C1050" s="11"/>
      <c r="D1050" s="11">
        <v>1</v>
      </c>
      <c r="E1050" s="12">
        <v>2088.8900000000003</v>
      </c>
      <c r="F1050" s="12">
        <f>E1050/100*$I$2*Main!$AB$2</f>
        <v>0</v>
      </c>
      <c r="G1050" s="13">
        <f>F1050*Main!$AB$3</f>
        <v>0</v>
      </c>
      <c r="H1050" s="16"/>
    </row>
    <row r="1051" spans="1:8">
      <c r="A1051" s="69">
        <v>9194957</v>
      </c>
      <c r="B1051" s="70" t="s">
        <v>1179</v>
      </c>
      <c r="C1051" s="11"/>
      <c r="D1051" s="11">
        <v>1</v>
      </c>
      <c r="E1051" s="12">
        <v>4042.76</v>
      </c>
      <c r="F1051" s="12">
        <f>E1051/100*$I$2*Main!$AB$2</f>
        <v>0</v>
      </c>
      <c r="G1051" s="13">
        <f>F1051*Main!$AB$3</f>
        <v>0</v>
      </c>
      <c r="H1051" s="16"/>
    </row>
    <row r="1052" spans="1:8">
      <c r="A1052" s="69">
        <v>9194958</v>
      </c>
      <c r="B1052" s="70" t="s">
        <v>1180</v>
      </c>
      <c r="C1052" s="11"/>
      <c r="D1052" s="11">
        <v>1</v>
      </c>
      <c r="E1052" s="12">
        <v>4228.4399999999996</v>
      </c>
      <c r="F1052" s="12">
        <f>E1052/100*$I$2*Main!$AB$2</f>
        <v>0</v>
      </c>
      <c r="G1052" s="13">
        <f>F1052*Main!$AB$3</f>
        <v>0</v>
      </c>
      <c r="H1052" s="16"/>
    </row>
    <row r="1053" spans="1:8">
      <c r="A1053" s="69">
        <v>9194960</v>
      </c>
      <c r="B1053" s="70" t="s">
        <v>1181</v>
      </c>
      <c r="C1053" s="11" t="s">
        <v>13</v>
      </c>
      <c r="D1053" s="11">
        <v>1</v>
      </c>
      <c r="E1053" s="12">
        <v>4692.63</v>
      </c>
      <c r="F1053" s="12">
        <f>E1053/100*$I$2*Main!$AB$2</f>
        <v>0</v>
      </c>
      <c r="G1053" s="13">
        <f>F1053*Main!$AB$3</f>
        <v>0</v>
      </c>
      <c r="H1053" s="16"/>
    </row>
    <row r="1054" spans="1:8">
      <c r="A1054" s="69">
        <v>9194961</v>
      </c>
      <c r="B1054" s="70" t="s">
        <v>1182</v>
      </c>
      <c r="C1054" s="11"/>
      <c r="D1054" s="11">
        <v>1</v>
      </c>
      <c r="E1054" s="12">
        <v>1413.72</v>
      </c>
      <c r="F1054" s="12">
        <f>E1054/100*$I$2*Main!$AB$2</f>
        <v>0</v>
      </c>
      <c r="G1054" s="13">
        <f>F1054*Main!$AB$3</f>
        <v>0</v>
      </c>
      <c r="H1054" s="16"/>
    </row>
    <row r="1055" spans="1:8">
      <c r="A1055" s="69">
        <v>9194962</v>
      </c>
      <c r="B1055" s="70" t="s">
        <v>1183</v>
      </c>
      <c r="C1055" s="11"/>
      <c r="D1055" s="11">
        <v>1</v>
      </c>
      <c r="E1055" s="12">
        <v>1523.43</v>
      </c>
      <c r="F1055" s="12">
        <f>E1055/100*$I$2*Main!$AB$2</f>
        <v>0</v>
      </c>
      <c r="G1055" s="13">
        <f>F1055*Main!$AB$3</f>
        <v>0</v>
      </c>
      <c r="H1055" s="16"/>
    </row>
    <row r="1056" spans="1:8">
      <c r="A1056" s="69">
        <v>9194963</v>
      </c>
      <c r="B1056" s="70" t="s">
        <v>1184</v>
      </c>
      <c r="C1056" s="11"/>
      <c r="D1056" s="11">
        <v>1</v>
      </c>
      <c r="E1056" s="12">
        <v>1633.16</v>
      </c>
      <c r="F1056" s="12">
        <f>E1056/100*$I$2*Main!$AB$2</f>
        <v>0</v>
      </c>
      <c r="G1056" s="13">
        <f>F1056*Main!$AB$3</f>
        <v>0</v>
      </c>
      <c r="H1056" s="16"/>
    </row>
    <row r="1057" spans="1:8">
      <c r="A1057" s="69">
        <v>9194964</v>
      </c>
      <c r="B1057" s="70" t="s">
        <v>1185</v>
      </c>
      <c r="C1057" s="11"/>
      <c r="D1057" s="11">
        <v>1</v>
      </c>
      <c r="E1057" s="12">
        <v>1742.86</v>
      </c>
      <c r="F1057" s="12">
        <f>E1057/100*$I$2*Main!$AB$2</f>
        <v>0</v>
      </c>
      <c r="G1057" s="13">
        <f>F1057*Main!$AB$3</f>
        <v>0</v>
      </c>
      <c r="H1057" s="16"/>
    </row>
    <row r="1058" spans="1:8">
      <c r="A1058" s="69">
        <v>9194965</v>
      </c>
      <c r="B1058" s="70" t="s">
        <v>1186</v>
      </c>
      <c r="C1058" s="11"/>
      <c r="D1058" s="11">
        <v>1</v>
      </c>
      <c r="E1058" s="12">
        <v>1852.59</v>
      </c>
      <c r="F1058" s="12">
        <f>E1058/100*$I$2*Main!$AB$2</f>
        <v>0</v>
      </c>
      <c r="G1058" s="13">
        <f>F1058*Main!$AB$3</f>
        <v>0</v>
      </c>
      <c r="H1058" s="16"/>
    </row>
    <row r="1059" spans="1:8">
      <c r="A1059" s="69">
        <v>9194966</v>
      </c>
      <c r="B1059" s="70" t="s">
        <v>1187</v>
      </c>
      <c r="C1059" s="11"/>
      <c r="D1059" s="11">
        <v>1</v>
      </c>
      <c r="E1059" s="12">
        <v>1962.32</v>
      </c>
      <c r="F1059" s="12">
        <f>E1059/100*$I$2*Main!$AB$2</f>
        <v>0</v>
      </c>
      <c r="G1059" s="13">
        <f>F1059*Main!$AB$3</f>
        <v>0</v>
      </c>
      <c r="H1059" s="16"/>
    </row>
    <row r="1060" spans="1:8">
      <c r="A1060" s="69">
        <v>9194967</v>
      </c>
      <c r="B1060" s="70" t="s">
        <v>1188</v>
      </c>
      <c r="C1060" s="11"/>
      <c r="D1060" s="11">
        <v>1</v>
      </c>
      <c r="E1060" s="12">
        <v>2072.0200000000004</v>
      </c>
      <c r="F1060" s="12">
        <f>E1060/100*$I$2*Main!$AB$2</f>
        <v>0</v>
      </c>
      <c r="G1060" s="13">
        <f>F1060*Main!$AB$3</f>
        <v>0</v>
      </c>
      <c r="H1060" s="16"/>
    </row>
    <row r="1061" spans="1:8">
      <c r="A1061" s="69">
        <v>9194968</v>
      </c>
      <c r="B1061" s="70" t="s">
        <v>1189</v>
      </c>
      <c r="C1061" s="11"/>
      <c r="D1061" s="11">
        <v>1</v>
      </c>
      <c r="E1061" s="12">
        <v>2291.4500000000003</v>
      </c>
      <c r="F1061" s="12">
        <f>E1061/100*$I$2*Main!$AB$2</f>
        <v>0</v>
      </c>
      <c r="G1061" s="13">
        <f>F1061*Main!$AB$3</f>
        <v>0</v>
      </c>
      <c r="H1061" s="16"/>
    </row>
    <row r="1062" spans="1:8">
      <c r="A1062" s="69">
        <v>9194970</v>
      </c>
      <c r="B1062" s="70" t="s">
        <v>1190</v>
      </c>
      <c r="C1062" s="11"/>
      <c r="D1062" s="11">
        <v>1</v>
      </c>
      <c r="E1062" s="12">
        <v>4312.8</v>
      </c>
      <c r="F1062" s="12">
        <f>E1062/100*$I$2*Main!$AB$2</f>
        <v>0</v>
      </c>
      <c r="G1062" s="13">
        <f>F1062*Main!$AB$3</f>
        <v>0</v>
      </c>
      <c r="H1062" s="16"/>
    </row>
    <row r="1063" spans="1:8">
      <c r="A1063" s="69">
        <v>9194971</v>
      </c>
      <c r="B1063" s="70" t="s">
        <v>1191</v>
      </c>
      <c r="C1063" s="11"/>
      <c r="D1063" s="11">
        <v>1</v>
      </c>
      <c r="E1063" s="12">
        <v>4532.26</v>
      </c>
      <c r="F1063" s="12">
        <f>E1063/100*$I$2*Main!$AB$2</f>
        <v>0</v>
      </c>
      <c r="G1063" s="13">
        <f>F1063*Main!$AB$3</f>
        <v>0</v>
      </c>
      <c r="H1063" s="16"/>
    </row>
    <row r="1064" spans="1:8">
      <c r="A1064" s="69">
        <v>9194973</v>
      </c>
      <c r="B1064" s="70" t="s">
        <v>1192</v>
      </c>
      <c r="C1064" s="11" t="s">
        <v>13</v>
      </c>
      <c r="D1064" s="11">
        <v>1</v>
      </c>
      <c r="E1064" s="12">
        <v>5080.88</v>
      </c>
      <c r="F1064" s="12">
        <f>E1064/100*$I$2*Main!$AB$2</f>
        <v>0</v>
      </c>
      <c r="G1064" s="13">
        <f>F1064*Main!$AB$3</f>
        <v>0</v>
      </c>
      <c r="H1064" s="16"/>
    </row>
    <row r="1065" spans="1:8">
      <c r="A1065" s="69">
        <v>9194979</v>
      </c>
      <c r="B1065" s="70" t="s">
        <v>1193</v>
      </c>
      <c r="C1065" s="11"/>
      <c r="D1065" s="11">
        <v>1</v>
      </c>
      <c r="E1065" s="12">
        <v>1346.19</v>
      </c>
      <c r="F1065" s="12">
        <f>E1065/100*$I$2*Main!$AB$2</f>
        <v>0</v>
      </c>
      <c r="G1065" s="13">
        <f>F1065*Main!$AB$3</f>
        <v>0</v>
      </c>
      <c r="H1065" s="16"/>
    </row>
    <row r="1066" spans="1:8">
      <c r="A1066" s="69">
        <v>9194980</v>
      </c>
      <c r="B1066" s="70" t="s">
        <v>1194</v>
      </c>
      <c r="C1066" s="11"/>
      <c r="D1066" s="11">
        <v>1</v>
      </c>
      <c r="E1066" s="12">
        <v>1439.02</v>
      </c>
      <c r="F1066" s="12">
        <f>E1066/100*$I$2*Main!$AB$2</f>
        <v>0</v>
      </c>
      <c r="G1066" s="13">
        <f>F1066*Main!$AB$3</f>
        <v>0</v>
      </c>
      <c r="H1066" s="16"/>
    </row>
    <row r="1067" spans="1:8">
      <c r="A1067" s="69">
        <v>9194981</v>
      </c>
      <c r="B1067" s="70" t="s">
        <v>1195</v>
      </c>
      <c r="C1067" s="11"/>
      <c r="D1067" s="11">
        <v>1</v>
      </c>
      <c r="E1067" s="12">
        <v>1531.8799999999999</v>
      </c>
      <c r="F1067" s="12">
        <f>E1067/100*$I$2*Main!$AB$2</f>
        <v>0</v>
      </c>
      <c r="G1067" s="13">
        <f>F1067*Main!$AB$3</f>
        <v>0</v>
      </c>
      <c r="H1067" s="16"/>
    </row>
    <row r="1068" spans="1:8">
      <c r="A1068" s="69">
        <v>9194982</v>
      </c>
      <c r="B1068" s="70" t="s">
        <v>1196</v>
      </c>
      <c r="C1068" s="11"/>
      <c r="D1068" s="11">
        <v>1</v>
      </c>
      <c r="E1068" s="12">
        <v>1624.71</v>
      </c>
      <c r="F1068" s="12">
        <f>E1068/100*$I$2*Main!$AB$2</f>
        <v>0</v>
      </c>
      <c r="G1068" s="13">
        <f>F1068*Main!$AB$3</f>
        <v>0</v>
      </c>
      <c r="H1068" s="16"/>
    </row>
    <row r="1069" spans="1:8">
      <c r="A1069" s="69">
        <v>9194983</v>
      </c>
      <c r="B1069" s="70" t="s">
        <v>1197</v>
      </c>
      <c r="C1069" s="11"/>
      <c r="D1069" s="11">
        <v>1</v>
      </c>
      <c r="E1069" s="12">
        <v>1717.56</v>
      </c>
      <c r="F1069" s="12">
        <f>E1069/100*$I$2*Main!$AB$2</f>
        <v>0</v>
      </c>
      <c r="G1069" s="13">
        <f>F1069*Main!$AB$3</f>
        <v>0</v>
      </c>
      <c r="H1069" s="16"/>
    </row>
    <row r="1070" spans="1:8">
      <c r="A1070" s="69">
        <v>9194984</v>
      </c>
      <c r="B1070" s="70" t="s">
        <v>1198</v>
      </c>
      <c r="C1070" s="11"/>
      <c r="D1070" s="11">
        <v>1</v>
      </c>
      <c r="E1070" s="12">
        <v>1810.4</v>
      </c>
      <c r="F1070" s="12">
        <f>E1070/100*$I$2*Main!$AB$2</f>
        <v>0</v>
      </c>
      <c r="G1070" s="13">
        <f>F1070*Main!$AB$3</f>
        <v>0</v>
      </c>
      <c r="H1070" s="16"/>
    </row>
    <row r="1071" spans="1:8">
      <c r="A1071" s="69">
        <v>9194985</v>
      </c>
      <c r="B1071" s="70" t="s">
        <v>1199</v>
      </c>
      <c r="C1071" s="11"/>
      <c r="D1071" s="11">
        <v>1</v>
      </c>
      <c r="E1071" s="12">
        <v>1903.25</v>
      </c>
      <c r="F1071" s="12">
        <f>E1071/100*$I$2*Main!$AB$2</f>
        <v>0</v>
      </c>
      <c r="G1071" s="13">
        <f>F1071*Main!$AB$3</f>
        <v>0</v>
      </c>
      <c r="H1071" s="16"/>
    </row>
    <row r="1072" spans="1:8">
      <c r="A1072" s="69">
        <v>9194986</v>
      </c>
      <c r="B1072" s="70" t="s">
        <v>1200</v>
      </c>
      <c r="C1072" s="11"/>
      <c r="D1072" s="11">
        <v>1</v>
      </c>
      <c r="E1072" s="12">
        <v>2088.8900000000003</v>
      </c>
      <c r="F1072" s="12">
        <f>E1072/100*$I$2*Main!$AB$2</f>
        <v>0</v>
      </c>
      <c r="G1072" s="13">
        <f>F1072*Main!$AB$3</f>
        <v>0</v>
      </c>
      <c r="H1072" s="16"/>
    </row>
    <row r="1073" spans="1:8">
      <c r="A1073" s="69">
        <v>9194988</v>
      </c>
      <c r="B1073" s="70" t="s">
        <v>1201</v>
      </c>
      <c r="C1073" s="11"/>
      <c r="D1073" s="11">
        <v>1</v>
      </c>
      <c r="E1073" s="12">
        <v>4042.76</v>
      </c>
      <c r="F1073" s="12">
        <f>E1073/100*$I$2*Main!$AB$2</f>
        <v>0</v>
      </c>
      <c r="G1073" s="13">
        <f>F1073*Main!$AB$3</f>
        <v>0</v>
      </c>
      <c r="H1073" s="16"/>
    </row>
    <row r="1074" spans="1:8">
      <c r="A1074" s="69">
        <v>9194989</v>
      </c>
      <c r="B1074" s="70" t="s">
        <v>1202</v>
      </c>
      <c r="C1074" s="11"/>
      <c r="D1074" s="11">
        <v>1</v>
      </c>
      <c r="E1074" s="12">
        <v>4228.4399999999996</v>
      </c>
      <c r="F1074" s="12">
        <f>E1074/100*$I$2*Main!$AB$2</f>
        <v>0</v>
      </c>
      <c r="G1074" s="13">
        <f>F1074*Main!$AB$3</f>
        <v>0</v>
      </c>
      <c r="H1074" s="16"/>
    </row>
    <row r="1075" spans="1:8">
      <c r="A1075" s="69">
        <v>9194991</v>
      </c>
      <c r="B1075" s="70" t="s">
        <v>1203</v>
      </c>
      <c r="C1075" s="11" t="s">
        <v>13</v>
      </c>
      <c r="D1075" s="11">
        <v>1</v>
      </c>
      <c r="E1075" s="12">
        <v>4692.63</v>
      </c>
      <c r="F1075" s="12">
        <f>E1075/100*$I$2*Main!$AB$2</f>
        <v>0</v>
      </c>
      <c r="G1075" s="13">
        <f>F1075*Main!$AB$3</f>
        <v>0</v>
      </c>
      <c r="H1075" s="16"/>
    </row>
    <row r="1076" spans="1:8">
      <c r="A1076" s="69">
        <v>9194992</v>
      </c>
      <c r="B1076" s="70" t="s">
        <v>1204</v>
      </c>
      <c r="C1076" s="11"/>
      <c r="D1076" s="11">
        <v>1</v>
      </c>
      <c r="E1076" s="12">
        <v>1413.72</v>
      </c>
      <c r="F1076" s="12">
        <f>E1076/100*$I$2*Main!$AB$2</f>
        <v>0</v>
      </c>
      <c r="G1076" s="13">
        <f>F1076*Main!$AB$3</f>
        <v>0</v>
      </c>
      <c r="H1076" s="16"/>
    </row>
    <row r="1077" spans="1:8">
      <c r="A1077" s="69">
        <v>9194993</v>
      </c>
      <c r="B1077" s="70" t="s">
        <v>1205</v>
      </c>
      <c r="C1077" s="11"/>
      <c r="D1077" s="11">
        <v>1</v>
      </c>
      <c r="E1077" s="12">
        <v>1523.43</v>
      </c>
      <c r="F1077" s="12">
        <f>E1077/100*$I$2*Main!$AB$2</f>
        <v>0</v>
      </c>
      <c r="G1077" s="13">
        <f>F1077*Main!$AB$3</f>
        <v>0</v>
      </c>
      <c r="H1077" s="16"/>
    </row>
    <row r="1078" spans="1:8">
      <c r="A1078" s="69">
        <v>9194994</v>
      </c>
      <c r="B1078" s="70" t="s">
        <v>1206</v>
      </c>
      <c r="C1078" s="11"/>
      <c r="D1078" s="11">
        <v>1</v>
      </c>
      <c r="E1078" s="12">
        <v>1633.16</v>
      </c>
      <c r="F1078" s="12">
        <f>E1078/100*$I$2*Main!$AB$2</f>
        <v>0</v>
      </c>
      <c r="G1078" s="13">
        <f>F1078*Main!$AB$3</f>
        <v>0</v>
      </c>
      <c r="H1078" s="16"/>
    </row>
    <row r="1079" spans="1:8">
      <c r="A1079" s="69">
        <v>9194995</v>
      </c>
      <c r="B1079" s="70" t="s">
        <v>1207</v>
      </c>
      <c r="C1079" s="11"/>
      <c r="D1079" s="11">
        <v>1</v>
      </c>
      <c r="E1079" s="12">
        <v>1742.86</v>
      </c>
      <c r="F1079" s="12">
        <f>E1079/100*$I$2*Main!$AB$2</f>
        <v>0</v>
      </c>
      <c r="G1079" s="13">
        <f>F1079*Main!$AB$3</f>
        <v>0</v>
      </c>
      <c r="H1079" s="16"/>
    </row>
    <row r="1080" spans="1:8">
      <c r="A1080" s="69">
        <v>9194996</v>
      </c>
      <c r="B1080" s="70" t="s">
        <v>1208</v>
      </c>
      <c r="C1080" s="11"/>
      <c r="D1080" s="11">
        <v>1</v>
      </c>
      <c r="E1080" s="12">
        <v>1852.59</v>
      </c>
      <c r="F1080" s="12">
        <f>E1080/100*$I$2*Main!$AB$2</f>
        <v>0</v>
      </c>
      <c r="G1080" s="13">
        <f>F1080*Main!$AB$3</f>
        <v>0</v>
      </c>
      <c r="H1080" s="16"/>
    </row>
    <row r="1081" spans="1:8">
      <c r="A1081" s="69">
        <v>9194997</v>
      </c>
      <c r="B1081" s="70" t="s">
        <v>1209</v>
      </c>
      <c r="C1081" s="11"/>
      <c r="D1081" s="11">
        <v>1</v>
      </c>
      <c r="E1081" s="12">
        <v>1962.32</v>
      </c>
      <c r="F1081" s="12">
        <f>E1081/100*$I$2*Main!$AB$2</f>
        <v>0</v>
      </c>
      <c r="G1081" s="13">
        <f>F1081*Main!$AB$3</f>
        <v>0</v>
      </c>
      <c r="H1081" s="16"/>
    </row>
    <row r="1082" spans="1:8">
      <c r="A1082" s="69">
        <v>9194998</v>
      </c>
      <c r="B1082" s="70" t="s">
        <v>1210</v>
      </c>
      <c r="C1082" s="11"/>
      <c r="D1082" s="11">
        <v>1</v>
      </c>
      <c r="E1082" s="12">
        <v>2072.0200000000004</v>
      </c>
      <c r="F1082" s="12">
        <f>E1082/100*$I$2*Main!$AB$2</f>
        <v>0</v>
      </c>
      <c r="G1082" s="13">
        <f>F1082*Main!$AB$3</f>
        <v>0</v>
      </c>
      <c r="H1082" s="16"/>
    </row>
    <row r="1083" spans="1:8">
      <c r="A1083" s="69">
        <v>9194999</v>
      </c>
      <c r="B1083" s="70" t="s">
        <v>1211</v>
      </c>
      <c r="C1083" s="11"/>
      <c r="D1083" s="11">
        <v>1</v>
      </c>
      <c r="E1083" s="12">
        <v>2291.4500000000003</v>
      </c>
      <c r="F1083" s="12">
        <f>E1083/100*$I$2*Main!$AB$2</f>
        <v>0</v>
      </c>
      <c r="G1083" s="13">
        <f>F1083*Main!$AB$3</f>
        <v>0</v>
      </c>
      <c r="H1083" s="71"/>
    </row>
    <row r="1084" spans="1:8">
      <c r="A1084" s="69">
        <v>9195001</v>
      </c>
      <c r="B1084" s="70" t="s">
        <v>1212</v>
      </c>
      <c r="C1084" s="11"/>
      <c r="D1084" s="11">
        <v>1</v>
      </c>
      <c r="E1084" s="12">
        <v>4312.8</v>
      </c>
      <c r="F1084" s="12">
        <f>E1084/100*$I$2*Main!$AB$2</f>
        <v>0</v>
      </c>
      <c r="G1084" s="13">
        <f>F1084*Main!$AB$3</f>
        <v>0</v>
      </c>
      <c r="H1084" s="71"/>
    </row>
    <row r="1085" spans="1:8">
      <c r="A1085" s="69">
        <v>9195002</v>
      </c>
      <c r="B1085" s="70" t="s">
        <v>1213</v>
      </c>
      <c r="C1085" s="11"/>
      <c r="D1085" s="11">
        <v>1</v>
      </c>
      <c r="E1085" s="12">
        <v>4532.26</v>
      </c>
      <c r="F1085" s="12">
        <f>E1085/100*$I$2*Main!$AB$2</f>
        <v>0</v>
      </c>
      <c r="G1085" s="13">
        <f>F1085*Main!$AB$3</f>
        <v>0</v>
      </c>
      <c r="H1085" s="71"/>
    </row>
    <row r="1086" spans="1:8">
      <c r="A1086" s="69">
        <v>9195004</v>
      </c>
      <c r="B1086" s="70" t="s">
        <v>1214</v>
      </c>
      <c r="C1086" s="11" t="s">
        <v>13</v>
      </c>
      <c r="D1086" s="11">
        <v>1</v>
      </c>
      <c r="E1086" s="12">
        <v>5080.88</v>
      </c>
      <c r="F1086" s="12">
        <f>E1086/100*$I$2*Main!$AB$2</f>
        <v>0</v>
      </c>
      <c r="G1086" s="13">
        <f>F1086*Main!$AB$3</f>
        <v>0</v>
      </c>
      <c r="H1086" s="71"/>
    </row>
    <row r="1087" spans="1:8">
      <c r="A1087" s="69">
        <v>9226100</v>
      </c>
      <c r="B1087" s="70" t="s">
        <v>1215</v>
      </c>
      <c r="C1087" s="11" t="s">
        <v>13</v>
      </c>
      <c r="D1087" s="11">
        <v>1</v>
      </c>
      <c r="E1087" s="12">
        <v>7358.16</v>
      </c>
      <c r="F1087" s="12">
        <f>E1087/100*$I$2*Main!$AB$2</f>
        <v>0</v>
      </c>
      <c r="G1087" s="13">
        <f>F1087*Main!$AB$3</f>
        <v>0</v>
      </c>
      <c r="H1087" s="16"/>
    </row>
    <row r="1088" spans="1:8">
      <c r="A1088" s="69">
        <v>9226104</v>
      </c>
      <c r="B1088" s="70" t="s">
        <v>1216</v>
      </c>
      <c r="C1088" s="11" t="s">
        <v>13</v>
      </c>
      <c r="D1088" s="11">
        <v>1</v>
      </c>
      <c r="E1088" s="12">
        <v>5793.56</v>
      </c>
      <c r="F1088" s="12">
        <f>E1088/100*$I$2*Main!$AB$2</f>
        <v>0</v>
      </c>
      <c r="G1088" s="13">
        <f>F1088*Main!$AB$3</f>
        <v>0</v>
      </c>
      <c r="H1088" s="16"/>
    </row>
    <row r="1089" spans="1:8">
      <c r="A1089" s="69">
        <v>9079207</v>
      </c>
      <c r="B1089" s="70" t="s">
        <v>1217</v>
      </c>
      <c r="C1089" s="11" t="s">
        <v>13</v>
      </c>
      <c r="D1089" s="11">
        <v>1</v>
      </c>
      <c r="E1089" s="12">
        <v>6511.7300000000005</v>
      </c>
      <c r="F1089" s="12">
        <f>E1089/100*$I$2*Main!$AB$2</f>
        <v>0</v>
      </c>
      <c r="G1089" s="13">
        <f>F1089*Main!$AB$3</f>
        <v>0</v>
      </c>
      <c r="H1089" s="16"/>
    </row>
    <row r="1090" spans="1:8">
      <c r="A1090" s="69">
        <v>9278291</v>
      </c>
      <c r="B1090" s="70" t="s">
        <v>1218</v>
      </c>
      <c r="C1090" s="11"/>
      <c r="D1090" s="11">
        <v>1</v>
      </c>
      <c r="E1090" s="12">
        <v>7381.68</v>
      </c>
      <c r="F1090" s="12">
        <f>E1090/100*$I$2*Main!$AB$2</f>
        <v>0</v>
      </c>
      <c r="G1090" s="13">
        <f>F1090*Main!$AB$3</f>
        <v>0</v>
      </c>
      <c r="H1090" s="16"/>
    </row>
    <row r="1091" spans="1:8">
      <c r="A1091" s="69">
        <v>9278292</v>
      </c>
      <c r="B1091" s="70" t="s">
        <v>1219</v>
      </c>
      <c r="C1091" s="11"/>
      <c r="D1091" s="11">
        <v>1</v>
      </c>
      <c r="E1091" s="12">
        <v>8262.56</v>
      </c>
      <c r="F1091" s="12">
        <f>E1091/100*$I$2*Main!$AB$2</f>
        <v>0</v>
      </c>
      <c r="G1091" s="13">
        <f>F1091*Main!$AB$3</f>
        <v>0</v>
      </c>
      <c r="H1091" s="16"/>
    </row>
    <row r="1092" spans="1:8">
      <c r="A1092" s="69">
        <v>9278293</v>
      </c>
      <c r="B1092" s="70" t="s">
        <v>1220</v>
      </c>
      <c r="C1092" s="11"/>
      <c r="D1092" s="11">
        <v>1</v>
      </c>
      <c r="E1092" s="12">
        <v>4287.8100000000004</v>
      </c>
      <c r="F1092" s="12">
        <f>E1092/100*$I$2*Main!$AB$2</f>
        <v>0</v>
      </c>
      <c r="G1092" s="13">
        <f>F1092*Main!$AB$3</f>
        <v>0</v>
      </c>
      <c r="H1092" s="16"/>
    </row>
    <row r="1093" spans="1:8">
      <c r="A1093" s="69">
        <v>9278294</v>
      </c>
      <c r="B1093" s="70" t="s">
        <v>1221</v>
      </c>
      <c r="C1093" s="11"/>
      <c r="D1093" s="11">
        <v>1</v>
      </c>
      <c r="E1093" s="12">
        <v>4935.68</v>
      </c>
      <c r="F1093" s="12">
        <f>E1093/100*$I$2*Main!$AB$2</f>
        <v>0</v>
      </c>
      <c r="G1093" s="13">
        <f>F1093*Main!$AB$3</f>
        <v>0</v>
      </c>
      <c r="H1093" s="16"/>
    </row>
    <row r="1094" spans="1:8">
      <c r="A1094" s="69">
        <v>9278302</v>
      </c>
      <c r="B1094" s="70" t="s">
        <v>1222</v>
      </c>
      <c r="C1094" s="11"/>
      <c r="D1094" s="11">
        <v>1</v>
      </c>
      <c r="E1094" s="12">
        <v>3239.55</v>
      </c>
      <c r="F1094" s="12">
        <f>E1094/100*$I$2*Main!$AB$2</f>
        <v>0</v>
      </c>
      <c r="G1094" s="13">
        <f>F1094*Main!$AB$3</f>
        <v>0</v>
      </c>
      <c r="H1094" s="16"/>
    </row>
    <row r="1095" spans="1:8">
      <c r="A1095" s="69">
        <v>9278301</v>
      </c>
      <c r="B1095" s="70" t="s">
        <v>1223</v>
      </c>
      <c r="C1095" s="11"/>
      <c r="D1095" s="11">
        <v>1</v>
      </c>
      <c r="E1095" s="12">
        <v>3552.6</v>
      </c>
      <c r="F1095" s="12">
        <f>E1095/100*$I$2*Main!$AB$2</f>
        <v>0</v>
      </c>
      <c r="G1095" s="13">
        <f>F1095*Main!$AB$3</f>
        <v>0</v>
      </c>
      <c r="H1095" s="16"/>
    </row>
    <row r="1096" spans="1:8">
      <c r="A1096" s="69">
        <v>9278313</v>
      </c>
      <c r="B1096" s="70" t="s">
        <v>1224</v>
      </c>
      <c r="C1096" s="11" t="s">
        <v>13</v>
      </c>
      <c r="D1096" s="11">
        <v>1</v>
      </c>
      <c r="E1096" s="12">
        <v>4508.92</v>
      </c>
      <c r="F1096" s="12">
        <f>E1096/100*$I$2*Main!$AB$2</f>
        <v>0</v>
      </c>
      <c r="G1096" s="13">
        <f>F1096*Main!$AB$3</f>
        <v>0</v>
      </c>
      <c r="H1096" s="16"/>
    </row>
    <row r="1097" spans="1:8">
      <c r="A1097" s="69">
        <v>9279203</v>
      </c>
      <c r="B1097" s="70" t="s">
        <v>1225</v>
      </c>
      <c r="C1097" s="11" t="s">
        <v>13</v>
      </c>
      <c r="D1097" s="11">
        <v>1</v>
      </c>
      <c r="E1097" s="12">
        <v>6463.88</v>
      </c>
      <c r="F1097" s="12">
        <f>E1097/100*$I$2*Main!$AB$2</f>
        <v>0</v>
      </c>
      <c r="G1097" s="13">
        <f>F1097*Main!$AB$3</f>
        <v>0</v>
      </c>
      <c r="H1097" s="16"/>
    </row>
    <row r="1098" spans="1:8">
      <c r="A1098" s="69">
        <v>9278312</v>
      </c>
      <c r="B1098" s="70" t="s">
        <v>1226</v>
      </c>
      <c r="C1098" s="11"/>
      <c r="D1098" s="11">
        <v>1</v>
      </c>
      <c r="E1098" s="12">
        <v>866.48</v>
      </c>
      <c r="F1098" s="12">
        <f>E1098/100*$I$2*Main!$AB$2</f>
        <v>0</v>
      </c>
      <c r="G1098" s="13">
        <f>F1098*Main!$AB$3</f>
        <v>0</v>
      </c>
      <c r="H1098" s="16"/>
    </row>
    <row r="1099" spans="1:8">
      <c r="A1099" s="69">
        <v>9278295</v>
      </c>
      <c r="B1099" s="70" t="s">
        <v>1227</v>
      </c>
      <c r="C1099" s="11"/>
      <c r="D1099" s="11">
        <v>1</v>
      </c>
      <c r="E1099" s="12">
        <v>6633.89</v>
      </c>
      <c r="F1099" s="12">
        <f>E1099/100*$I$2*Main!$AB$2</f>
        <v>0</v>
      </c>
      <c r="G1099" s="13">
        <f>F1099*Main!$AB$3</f>
        <v>0</v>
      </c>
      <c r="H1099" s="16"/>
    </row>
    <row r="1100" spans="1:8">
      <c r="A1100" s="69">
        <v>9278296</v>
      </c>
      <c r="B1100" s="70" t="s">
        <v>1228</v>
      </c>
      <c r="C1100" s="11"/>
      <c r="D1100" s="11">
        <v>1</v>
      </c>
      <c r="E1100" s="12">
        <v>7463.18</v>
      </c>
      <c r="F1100" s="12">
        <f>E1100/100*$I$2*Main!$AB$2</f>
        <v>0</v>
      </c>
      <c r="G1100" s="13">
        <f>F1100*Main!$AB$3</f>
        <v>0</v>
      </c>
      <c r="H1100" s="16"/>
    </row>
    <row r="1101" spans="1:8">
      <c r="A1101" s="69">
        <v>9278297</v>
      </c>
      <c r="B1101" s="70" t="s">
        <v>1229</v>
      </c>
      <c r="C1101" s="11"/>
      <c r="D1101" s="11">
        <v>1</v>
      </c>
      <c r="E1101" s="12">
        <v>9243.15</v>
      </c>
      <c r="F1101" s="12">
        <f>E1101/100*$I$2*Main!$AB$2</f>
        <v>0</v>
      </c>
      <c r="G1101" s="13">
        <f>F1101*Main!$AB$3</f>
        <v>0</v>
      </c>
      <c r="H1101" s="16"/>
    </row>
    <row r="1102" spans="1:8">
      <c r="A1102" s="69">
        <v>9278298</v>
      </c>
      <c r="B1102" s="70" t="s">
        <v>1230</v>
      </c>
      <c r="C1102" s="11"/>
      <c r="D1102" s="11">
        <v>1</v>
      </c>
      <c r="E1102" s="12">
        <v>10343.99</v>
      </c>
      <c r="F1102" s="12">
        <f>E1102/100*$I$2*Main!$AB$2</f>
        <v>0</v>
      </c>
      <c r="G1102" s="13">
        <f>F1102*Main!$AB$3</f>
        <v>0</v>
      </c>
      <c r="H1102" s="16"/>
    </row>
    <row r="1103" spans="1:8">
      <c r="A1103" s="69">
        <v>9278299</v>
      </c>
      <c r="B1103" s="70" t="s">
        <v>1231</v>
      </c>
      <c r="C1103" s="11"/>
      <c r="D1103" s="11">
        <v>1</v>
      </c>
      <c r="E1103" s="12">
        <v>3688.7900000000004</v>
      </c>
      <c r="F1103" s="12">
        <f>E1103/100*$I$2*Main!$AB$2</f>
        <v>0</v>
      </c>
      <c r="G1103" s="13">
        <f>F1103*Main!$AB$3</f>
        <v>0</v>
      </c>
      <c r="H1103" s="16"/>
    </row>
    <row r="1104" spans="1:8">
      <c r="A1104" s="69">
        <v>9278300</v>
      </c>
      <c r="B1104" s="70" t="s">
        <v>1232</v>
      </c>
      <c r="C1104" s="11"/>
      <c r="D1104" s="11">
        <v>1</v>
      </c>
      <c r="E1104" s="12">
        <v>4839.58</v>
      </c>
      <c r="F1104" s="12">
        <f>E1104/100*$I$2*Main!$AB$2</f>
        <v>0</v>
      </c>
      <c r="G1104" s="13">
        <f>F1104*Main!$AB$3</f>
        <v>0</v>
      </c>
      <c r="H1104" s="16"/>
    </row>
    <row r="1105" spans="1:8">
      <c r="A1105" s="69">
        <v>9278315</v>
      </c>
      <c r="B1105" s="70" t="s">
        <v>1233</v>
      </c>
      <c r="C1105" s="11"/>
      <c r="D1105" s="11">
        <v>1</v>
      </c>
      <c r="E1105" s="12">
        <v>6705.4400000000005</v>
      </c>
      <c r="F1105" s="12">
        <f>E1105/100*$I$2*Main!$AB$2</f>
        <v>0</v>
      </c>
      <c r="G1105" s="13">
        <f>F1105*Main!$AB$3</f>
        <v>0</v>
      </c>
      <c r="H1105" s="16"/>
    </row>
    <row r="1106" spans="1:8">
      <c r="A1106" s="69">
        <v>9278316</v>
      </c>
      <c r="B1106" s="70" t="s">
        <v>1234</v>
      </c>
      <c r="C1106" s="11"/>
      <c r="D1106" s="11">
        <v>1</v>
      </c>
      <c r="E1106" s="12">
        <v>6975.1</v>
      </c>
      <c r="F1106" s="12">
        <f>E1106/100*$I$2*Main!$AB$2</f>
        <v>0</v>
      </c>
      <c r="G1106" s="13">
        <f>F1106*Main!$AB$3</f>
        <v>0</v>
      </c>
      <c r="H1106" s="16"/>
    </row>
    <row r="1107" spans="1:8">
      <c r="A1107" s="69">
        <v>9278317</v>
      </c>
      <c r="B1107" s="70" t="s">
        <v>1235</v>
      </c>
      <c r="C1107" s="11"/>
      <c r="D1107" s="11">
        <v>1</v>
      </c>
      <c r="E1107" s="12">
        <v>7252.59</v>
      </c>
      <c r="F1107" s="12">
        <f>E1107/100*$I$2*Main!$AB$2</f>
        <v>0</v>
      </c>
      <c r="G1107" s="13">
        <f>F1107*Main!$AB$3</f>
        <v>0</v>
      </c>
      <c r="H1107" s="16"/>
    </row>
    <row r="1108" spans="1:8">
      <c r="A1108" s="69">
        <v>9278331</v>
      </c>
      <c r="B1108" s="70" t="s">
        <v>1236</v>
      </c>
      <c r="C1108" s="11"/>
      <c r="D1108" s="11">
        <v>1</v>
      </c>
      <c r="E1108" s="12">
        <v>6705.4400000000005</v>
      </c>
      <c r="F1108" s="12">
        <f>E1108/100*$I$2*Main!$AB$2</f>
        <v>0</v>
      </c>
      <c r="G1108" s="13">
        <f>F1108*Main!$AB$3</f>
        <v>0</v>
      </c>
      <c r="H1108" s="16"/>
    </row>
    <row r="1109" spans="1:8">
      <c r="A1109" s="69">
        <v>9278332</v>
      </c>
      <c r="B1109" s="70" t="s">
        <v>1237</v>
      </c>
      <c r="C1109" s="11"/>
      <c r="D1109" s="11">
        <v>1</v>
      </c>
      <c r="E1109" s="12">
        <v>6975.1</v>
      </c>
      <c r="F1109" s="12">
        <f>E1109/100*$I$2*Main!$AB$2</f>
        <v>0</v>
      </c>
      <c r="G1109" s="13">
        <f>F1109*Main!$AB$3</f>
        <v>0</v>
      </c>
      <c r="H1109" s="16"/>
    </row>
    <row r="1110" spans="1:8">
      <c r="A1110" s="69">
        <v>9278333</v>
      </c>
      <c r="B1110" s="70" t="s">
        <v>1238</v>
      </c>
      <c r="C1110" s="11"/>
      <c r="D1110" s="11">
        <v>1</v>
      </c>
      <c r="E1110" s="12">
        <v>7252.59</v>
      </c>
      <c r="F1110" s="12">
        <f>E1110/100*$I$2*Main!$AB$2</f>
        <v>0</v>
      </c>
      <c r="G1110" s="13">
        <f>F1110*Main!$AB$3</f>
        <v>0</v>
      </c>
      <c r="H1110" s="71"/>
    </row>
    <row r="1111" spans="1:8">
      <c r="A1111" s="69">
        <v>9278318</v>
      </c>
      <c r="B1111" s="70" t="s">
        <v>1239</v>
      </c>
      <c r="C1111" s="11"/>
      <c r="D1111" s="11">
        <v>1</v>
      </c>
      <c r="E1111" s="12">
        <v>6705.4400000000005</v>
      </c>
      <c r="F1111" s="12">
        <f>E1111/100*$I$2*Main!$AB$2</f>
        <v>0</v>
      </c>
      <c r="G1111" s="13">
        <f>F1111*Main!$AB$3</f>
        <v>0</v>
      </c>
      <c r="H1111" s="71"/>
    </row>
    <row r="1112" spans="1:8">
      <c r="A1112" s="69">
        <v>9278319</v>
      </c>
      <c r="B1112" s="70" t="s">
        <v>1240</v>
      </c>
      <c r="C1112" s="11"/>
      <c r="D1112" s="11">
        <v>1</v>
      </c>
      <c r="E1112" s="12">
        <v>6975.1</v>
      </c>
      <c r="F1112" s="12">
        <f>E1112/100*$I$2*Main!$AB$2</f>
        <v>0</v>
      </c>
      <c r="G1112" s="13">
        <f>F1112*Main!$AB$3</f>
        <v>0</v>
      </c>
      <c r="H1112" s="16"/>
    </row>
    <row r="1113" spans="1:8">
      <c r="A1113" s="69">
        <v>9278320</v>
      </c>
      <c r="B1113" s="70" t="s">
        <v>1241</v>
      </c>
      <c r="C1113" s="11"/>
      <c r="D1113" s="11">
        <v>1</v>
      </c>
      <c r="E1113" s="12">
        <v>7252.59</v>
      </c>
      <c r="F1113" s="12">
        <f>E1113/100*$I$2*Main!$AB$2</f>
        <v>0</v>
      </c>
      <c r="G1113" s="13">
        <f>F1113*Main!$AB$3</f>
        <v>0</v>
      </c>
      <c r="H1113" s="16"/>
    </row>
    <row r="1114" spans="1:8">
      <c r="A1114" s="69">
        <v>9203466</v>
      </c>
      <c r="B1114" s="70" t="s">
        <v>1242</v>
      </c>
      <c r="C1114" s="11"/>
      <c r="D1114" s="11">
        <v>30</v>
      </c>
      <c r="E1114" s="12">
        <v>552.41</v>
      </c>
      <c r="F1114" s="12">
        <f>E1114/100*$I$2*Main!$AB$2</f>
        <v>0</v>
      </c>
      <c r="G1114" s="13">
        <f>F1114*Main!$AB$3</f>
        <v>0</v>
      </c>
      <c r="H1114" s="16"/>
    </row>
    <row r="1115" spans="1:8">
      <c r="A1115" s="69">
        <v>9203469</v>
      </c>
      <c r="B1115" s="70" t="s">
        <v>14</v>
      </c>
      <c r="C1115" s="11"/>
      <c r="D1115" s="11">
        <v>60</v>
      </c>
      <c r="E1115" s="12">
        <v>117.68</v>
      </c>
      <c r="F1115" s="12">
        <f>E1115/100*$I$2*Main!$AB$2</f>
        <v>0</v>
      </c>
      <c r="G1115" s="13">
        <f>F1115*Main!$AB$3</f>
        <v>0</v>
      </c>
      <c r="H1115" s="16"/>
    </row>
    <row r="1116" spans="1:8">
      <c r="A1116" s="69">
        <v>9203465</v>
      </c>
      <c r="B1116" s="70" t="s">
        <v>16</v>
      </c>
      <c r="C1116" s="11"/>
      <c r="D1116" s="11">
        <v>30</v>
      </c>
      <c r="E1116" s="12">
        <v>552.41</v>
      </c>
      <c r="F1116" s="12">
        <f>E1116/100*$I$2*Main!$AB$2</f>
        <v>0</v>
      </c>
      <c r="G1116" s="13">
        <f>F1116*Main!$AB$3</f>
        <v>0</v>
      </c>
      <c r="H1116" s="16"/>
    </row>
    <row r="1117" spans="1:8">
      <c r="A1117" s="69">
        <v>9203468</v>
      </c>
      <c r="B1117" s="70" t="s">
        <v>15</v>
      </c>
      <c r="C1117" s="11"/>
      <c r="D1117" s="11">
        <v>60</v>
      </c>
      <c r="E1117" s="12">
        <v>117.68</v>
      </c>
      <c r="F1117" s="12">
        <f>E1117/100*$I$2*Main!$AB$2</f>
        <v>0</v>
      </c>
      <c r="G1117" s="13">
        <f>F1117*Main!$AB$3</f>
        <v>0</v>
      </c>
      <c r="H1117" s="71"/>
    </row>
    <row r="1118" spans="1:8">
      <c r="A1118" s="69">
        <v>9203254</v>
      </c>
      <c r="B1118" s="70" t="s">
        <v>17</v>
      </c>
      <c r="C1118" s="11"/>
      <c r="D1118" s="11">
        <v>30</v>
      </c>
      <c r="E1118" s="12">
        <v>552.41</v>
      </c>
      <c r="F1118" s="12">
        <f>E1118/100*$I$2*Main!$AB$2</f>
        <v>0</v>
      </c>
      <c r="G1118" s="13">
        <f>F1118*Main!$AB$3</f>
        <v>0</v>
      </c>
      <c r="H1118" s="71"/>
    </row>
    <row r="1119" spans="1:8">
      <c r="A1119" s="69">
        <v>9203467</v>
      </c>
      <c r="B1119" s="70" t="s">
        <v>18</v>
      </c>
      <c r="C1119" s="11"/>
      <c r="D1119" s="11">
        <v>60</v>
      </c>
      <c r="E1119" s="12">
        <v>117.68</v>
      </c>
      <c r="F1119" s="12">
        <f>E1119/100*$I$2*Main!$AB$2</f>
        <v>0</v>
      </c>
      <c r="G1119" s="13">
        <f>F1119*Main!$AB$3</f>
        <v>0</v>
      </c>
      <c r="H1119" s="71"/>
    </row>
    <row r="1120" spans="1:8">
      <c r="A1120" s="69">
        <v>9182247</v>
      </c>
      <c r="B1120" s="70" t="s">
        <v>1243</v>
      </c>
      <c r="C1120" s="11"/>
      <c r="D1120" s="11">
        <v>1</v>
      </c>
      <c r="E1120" s="12">
        <v>12064.31</v>
      </c>
      <c r="F1120" s="12">
        <f>E1120/100*$I$2*Main!$AB$2</f>
        <v>0</v>
      </c>
      <c r="G1120" s="13">
        <f>F1120*Main!$AB$3</f>
        <v>0</v>
      </c>
      <c r="H1120" s="16"/>
    </row>
    <row r="1121" spans="1:8">
      <c r="A1121" s="69">
        <v>9182249</v>
      </c>
      <c r="B1121" s="70" t="s">
        <v>1244</v>
      </c>
      <c r="C1121" s="11"/>
      <c r="D1121" s="11">
        <v>1</v>
      </c>
      <c r="E1121" s="12">
        <v>12064.31</v>
      </c>
      <c r="F1121" s="12">
        <f>E1121/100*$I$2*Main!$AB$2</f>
        <v>0</v>
      </c>
      <c r="G1121" s="13">
        <f>F1121*Main!$AB$3</f>
        <v>0</v>
      </c>
      <c r="H1121" s="16"/>
    </row>
    <row r="1122" spans="1:8">
      <c r="A1122" s="69">
        <v>9182250</v>
      </c>
      <c r="B1122" s="70" t="s">
        <v>1245</v>
      </c>
      <c r="C1122" s="11"/>
      <c r="D1122" s="11">
        <v>1</v>
      </c>
      <c r="E1122" s="12">
        <v>12064.31</v>
      </c>
      <c r="F1122" s="12">
        <f>E1122/100*$I$2*Main!$AB$2</f>
        <v>0</v>
      </c>
      <c r="G1122" s="13">
        <f>F1122*Main!$AB$3</f>
        <v>0</v>
      </c>
      <c r="H1122" s="16"/>
    </row>
    <row r="1123" spans="1:8">
      <c r="A1123" s="69">
        <v>9278248</v>
      </c>
      <c r="B1123" s="70" t="s">
        <v>1246</v>
      </c>
      <c r="C1123" s="11"/>
      <c r="D1123" s="11">
        <v>30</v>
      </c>
      <c r="E1123" s="12">
        <v>1014.66</v>
      </c>
      <c r="F1123" s="12">
        <f>E1123/100*$I$2*Main!$AB$2</f>
        <v>0</v>
      </c>
      <c r="G1123" s="13">
        <f>F1123*Main!$AB$3</f>
        <v>0</v>
      </c>
      <c r="H1123" s="16"/>
    </row>
    <row r="1124" spans="1:8">
      <c r="A1124" s="69">
        <v>9230269</v>
      </c>
      <c r="B1124" s="70" t="s">
        <v>1247</v>
      </c>
      <c r="C1124" s="11"/>
      <c r="D1124" s="11">
        <v>30</v>
      </c>
      <c r="E1124" s="12">
        <v>1014.66</v>
      </c>
      <c r="F1124" s="12">
        <f>E1124/100*$I$2*Main!$AB$2</f>
        <v>0</v>
      </c>
      <c r="G1124" s="13">
        <f>F1124*Main!$AB$3</f>
        <v>0</v>
      </c>
      <c r="H1124" s="16"/>
    </row>
    <row r="1125" spans="1:8">
      <c r="A1125" s="69">
        <v>9230268</v>
      </c>
      <c r="B1125" s="70" t="s">
        <v>1248</v>
      </c>
      <c r="C1125" s="11"/>
      <c r="D1125" s="11">
        <v>30</v>
      </c>
      <c r="E1125" s="12">
        <v>1014.66</v>
      </c>
      <c r="F1125" s="12">
        <f>E1125/100*$I$2*Main!$AB$2</f>
        <v>0</v>
      </c>
      <c r="G1125" s="13">
        <f>F1125*Main!$AB$3</f>
        <v>0</v>
      </c>
      <c r="H1125" s="16"/>
    </row>
    <row r="1126" spans="1:8">
      <c r="A1126" s="69">
        <v>9278250</v>
      </c>
      <c r="B1126" s="70" t="s">
        <v>1249</v>
      </c>
      <c r="C1126" s="11"/>
      <c r="D1126" s="11">
        <v>15</v>
      </c>
      <c r="E1126" s="12">
        <v>821.9</v>
      </c>
      <c r="F1126" s="12">
        <f>E1126/100*$I$2*Main!$AB$2</f>
        <v>0</v>
      </c>
      <c r="G1126" s="13">
        <f>F1126*Main!$AB$3</f>
        <v>0</v>
      </c>
      <c r="H1126" s="16"/>
    </row>
    <row r="1127" spans="1:8">
      <c r="A1127" s="69">
        <v>9182230</v>
      </c>
      <c r="B1127" s="70" t="s">
        <v>1250</v>
      </c>
      <c r="C1127" s="11"/>
      <c r="D1127" s="11">
        <v>15</v>
      </c>
      <c r="E1127" s="12">
        <v>821.9</v>
      </c>
      <c r="F1127" s="12">
        <f>E1127/100*$I$2*Main!$AB$2</f>
        <v>0</v>
      </c>
      <c r="G1127" s="13">
        <f>F1127*Main!$AB$3</f>
        <v>0</v>
      </c>
      <c r="H1127" s="16"/>
    </row>
    <row r="1128" spans="1:8">
      <c r="A1128" s="69">
        <v>9278249</v>
      </c>
      <c r="B1128" s="70" t="s">
        <v>1251</v>
      </c>
      <c r="C1128" s="11"/>
      <c r="D1128" s="11">
        <v>15</v>
      </c>
      <c r="E1128" s="12">
        <v>821.9</v>
      </c>
      <c r="F1128" s="12">
        <f>E1128/100*$I$2*Main!$AB$2</f>
        <v>0</v>
      </c>
      <c r="G1128" s="13">
        <f>F1128*Main!$AB$3</f>
        <v>0</v>
      </c>
      <c r="H1128" s="16"/>
    </row>
    <row r="1129" spans="1:8">
      <c r="A1129" s="69">
        <v>9278309</v>
      </c>
      <c r="B1129" s="70" t="s">
        <v>1252</v>
      </c>
      <c r="C1129" s="11"/>
      <c r="D1129" s="11">
        <v>1</v>
      </c>
      <c r="E1129" s="12">
        <v>11239.98</v>
      </c>
      <c r="F1129" s="12">
        <f>E1129/100*$I$2*Main!$AB$2</f>
        <v>0</v>
      </c>
      <c r="G1129" s="13">
        <f>F1129*Main!$AB$3</f>
        <v>0</v>
      </c>
      <c r="H1129" s="16"/>
    </row>
    <row r="1130" spans="1:8">
      <c r="A1130" s="69">
        <v>9278310</v>
      </c>
      <c r="B1130" s="70" t="s">
        <v>1253</v>
      </c>
      <c r="C1130" s="11"/>
      <c r="D1130" s="11">
        <v>1</v>
      </c>
      <c r="E1130" s="12">
        <v>15840.76</v>
      </c>
      <c r="F1130" s="12">
        <f>E1130/100*$I$2*Main!$AB$2</f>
        <v>0</v>
      </c>
      <c r="G1130" s="13">
        <f>F1130*Main!$AB$3</f>
        <v>0</v>
      </c>
      <c r="H1130" s="16"/>
    </row>
    <row r="1131" spans="1:8">
      <c r="A1131" s="69">
        <v>9209578</v>
      </c>
      <c r="B1131" s="70" t="s">
        <v>1254</v>
      </c>
      <c r="C1131" s="11"/>
      <c r="D1131" s="11">
        <v>1</v>
      </c>
      <c r="E1131" s="12">
        <v>9130.66</v>
      </c>
      <c r="F1131" s="12">
        <f>E1131/100*$I$2*Main!$AB$2</f>
        <v>0</v>
      </c>
      <c r="G1131" s="13">
        <f>F1131*Main!$AB$3</f>
        <v>0</v>
      </c>
      <c r="H1131" s="16"/>
    </row>
    <row r="1132" spans="1:8">
      <c r="A1132" s="69">
        <v>9209580</v>
      </c>
      <c r="B1132" s="70" t="s">
        <v>1255</v>
      </c>
      <c r="C1132" s="11"/>
      <c r="D1132" s="11">
        <v>1</v>
      </c>
      <c r="E1132" s="12">
        <v>9385.9</v>
      </c>
      <c r="F1132" s="12">
        <f>E1132/100*$I$2*Main!$AB$2</f>
        <v>0</v>
      </c>
      <c r="G1132" s="13">
        <f>F1132*Main!$AB$3</f>
        <v>0</v>
      </c>
      <c r="H1132" s="71"/>
    </row>
    <row r="1133" spans="1:8">
      <c r="A1133" s="69">
        <v>9209582</v>
      </c>
      <c r="B1133" s="70" t="s">
        <v>1256</v>
      </c>
      <c r="C1133" s="11" t="s">
        <v>13</v>
      </c>
      <c r="D1133" s="11">
        <v>1</v>
      </c>
      <c r="E1133" s="12">
        <v>14304.78</v>
      </c>
      <c r="F1133" s="12">
        <f>E1133/100*$I$2*Main!$AB$2</f>
        <v>0</v>
      </c>
      <c r="G1133" s="13">
        <f>F1133*Main!$AB$3</f>
        <v>0</v>
      </c>
      <c r="H1133" s="16"/>
    </row>
    <row r="1134" spans="1:8">
      <c r="A1134" s="69">
        <v>9209569</v>
      </c>
      <c r="B1134" s="70" t="s">
        <v>1257</v>
      </c>
      <c r="C1134" s="11"/>
      <c r="D1134" s="11">
        <v>1</v>
      </c>
      <c r="E1134" s="12">
        <v>9130.66</v>
      </c>
      <c r="F1134" s="12">
        <f>E1134/100*$I$2*Main!$AB$2</f>
        <v>0</v>
      </c>
      <c r="G1134" s="13">
        <f>F1134*Main!$AB$3</f>
        <v>0</v>
      </c>
      <c r="H1134" s="16"/>
    </row>
    <row r="1135" spans="1:8">
      <c r="A1135" s="69">
        <v>9209573</v>
      </c>
      <c r="B1135" s="70" t="s">
        <v>1258</v>
      </c>
      <c r="C1135" s="11"/>
      <c r="D1135" s="11">
        <v>1</v>
      </c>
      <c r="E1135" s="12">
        <v>9385.9</v>
      </c>
      <c r="F1135" s="12">
        <f>E1135/100*$I$2*Main!$AB$2</f>
        <v>0</v>
      </c>
      <c r="G1135" s="13">
        <f>F1135*Main!$AB$3</f>
        <v>0</v>
      </c>
      <c r="H1135" s="16"/>
    </row>
    <row r="1136" spans="1:8">
      <c r="A1136" s="69">
        <v>9209575</v>
      </c>
      <c r="B1136" s="70" t="s">
        <v>1259</v>
      </c>
      <c r="C1136" s="11" t="s">
        <v>13</v>
      </c>
      <c r="D1136" s="11">
        <v>1</v>
      </c>
      <c r="E1136" s="12">
        <v>14304.78</v>
      </c>
      <c r="F1136" s="12">
        <f>E1136/100*$I$2*Main!$AB$2</f>
        <v>0</v>
      </c>
      <c r="G1136" s="13">
        <f>F1136*Main!$AB$3</f>
        <v>0</v>
      </c>
      <c r="H1136" s="71"/>
    </row>
    <row r="1137" spans="1:8">
      <c r="A1137" s="69">
        <v>9213635</v>
      </c>
      <c r="B1137" s="70" t="s">
        <v>1260</v>
      </c>
      <c r="C1137" s="11" t="s">
        <v>13</v>
      </c>
      <c r="D1137" s="11">
        <v>1</v>
      </c>
      <c r="E1137" s="12">
        <v>9550.52</v>
      </c>
      <c r="F1137" s="12">
        <f>E1137/100*$I$2*Main!$AB$2</f>
        <v>0</v>
      </c>
      <c r="G1137" s="13">
        <f>F1137*Main!$AB$3</f>
        <v>0</v>
      </c>
      <c r="H1137" s="71"/>
    </row>
    <row r="1138" spans="1:8">
      <c r="A1138" s="69">
        <v>9213636</v>
      </c>
      <c r="B1138" s="70" t="s">
        <v>1261</v>
      </c>
      <c r="C1138" s="11" t="s">
        <v>13</v>
      </c>
      <c r="D1138" s="11">
        <v>1</v>
      </c>
      <c r="E1138" s="12">
        <v>9817.4699999999993</v>
      </c>
      <c r="F1138" s="12">
        <f>E1138/100*$I$2*Main!$AB$2</f>
        <v>0</v>
      </c>
      <c r="G1138" s="13">
        <f>F1138*Main!$AB$3</f>
        <v>0</v>
      </c>
      <c r="H1138" s="16"/>
    </row>
    <row r="1139" spans="1:8">
      <c r="A1139" s="69">
        <v>9213637</v>
      </c>
      <c r="B1139" s="70" t="s">
        <v>1262</v>
      </c>
      <c r="C1139" s="11" t="s">
        <v>13</v>
      </c>
      <c r="D1139" s="11">
        <v>1</v>
      </c>
      <c r="E1139" s="12">
        <v>13411.74</v>
      </c>
      <c r="F1139" s="12">
        <f>E1139/100*$I$2*Main!$AB$2</f>
        <v>0</v>
      </c>
      <c r="G1139" s="13">
        <f>F1139*Main!$AB$3</f>
        <v>0</v>
      </c>
      <c r="H1139" s="71"/>
    </row>
    <row r="1140" spans="1:8">
      <c r="A1140" s="69">
        <v>9135408</v>
      </c>
      <c r="B1140" s="70" t="s">
        <v>1263</v>
      </c>
      <c r="C1140" s="11"/>
      <c r="D1140" s="11">
        <v>1</v>
      </c>
      <c r="E1140" s="12">
        <v>650.04</v>
      </c>
      <c r="F1140" s="12">
        <f>E1140/100*$I$2*Main!$AB$2</f>
        <v>0</v>
      </c>
      <c r="G1140" s="13">
        <f>F1140*Main!$AB$3</f>
        <v>0</v>
      </c>
      <c r="H1140" s="16"/>
    </row>
    <row r="1141" spans="1:8">
      <c r="A1141" s="69">
        <v>9207045</v>
      </c>
      <c r="B1141" s="70" t="s">
        <v>1264</v>
      </c>
      <c r="C1141" s="11"/>
      <c r="D1141" s="11">
        <v>1</v>
      </c>
      <c r="E1141" s="12">
        <v>2336.38</v>
      </c>
      <c r="F1141" s="12">
        <f>E1141/100*$I$2*Main!$AB$2</f>
        <v>0</v>
      </c>
      <c r="G1141" s="13">
        <f>F1141*Main!$AB$3</f>
        <v>0</v>
      </c>
      <c r="H1141" s="16"/>
    </row>
    <row r="1142" spans="1:8">
      <c r="A1142" s="69">
        <v>9207046</v>
      </c>
      <c r="B1142" s="70" t="s">
        <v>1265</v>
      </c>
      <c r="C1142" s="11"/>
      <c r="D1142" s="11">
        <v>1</v>
      </c>
      <c r="E1142" s="12">
        <v>2336.38</v>
      </c>
      <c r="F1142" s="12">
        <f>E1142/100*$I$2*Main!$AB$2</f>
        <v>0</v>
      </c>
      <c r="G1142" s="13">
        <f>F1142*Main!$AB$3</f>
        <v>0</v>
      </c>
      <c r="H1142" s="71"/>
    </row>
    <row r="1143" spans="1:8">
      <c r="A1143" s="69">
        <v>9207047</v>
      </c>
      <c r="B1143" s="70" t="s">
        <v>1266</v>
      </c>
      <c r="C1143" s="11"/>
      <c r="D1143" s="11">
        <v>1</v>
      </c>
      <c r="E1143" s="12">
        <v>2336.38</v>
      </c>
      <c r="F1143" s="12">
        <f>E1143/100*$I$2*Main!$AB$2</f>
        <v>0</v>
      </c>
      <c r="G1143" s="13">
        <f>F1143*Main!$AB$3</f>
        <v>0</v>
      </c>
      <c r="H1143" s="71"/>
    </row>
    <row r="1144" spans="1:8">
      <c r="A1144" s="69">
        <v>9153387</v>
      </c>
      <c r="B1144" s="70" t="s">
        <v>1267</v>
      </c>
      <c r="C1144" s="11"/>
      <c r="D1144" s="11">
        <v>1</v>
      </c>
      <c r="E1144" s="12">
        <v>6931.68</v>
      </c>
      <c r="F1144" s="12">
        <f>E1144/100*$I$2*Main!$AB$2</f>
        <v>0</v>
      </c>
      <c r="G1144" s="13">
        <f>F1144*Main!$AB$3</f>
        <v>0</v>
      </c>
      <c r="H1144" s="71"/>
    </row>
    <row r="1145" spans="1:8">
      <c r="A1145" s="69">
        <v>9153385</v>
      </c>
      <c r="B1145" s="70" t="s">
        <v>1268</v>
      </c>
      <c r="C1145" s="11"/>
      <c r="D1145" s="11">
        <v>1</v>
      </c>
      <c r="E1145" s="12">
        <v>6931.68</v>
      </c>
      <c r="F1145" s="12">
        <f>E1145/100*$I$2*Main!$AB$2</f>
        <v>0</v>
      </c>
      <c r="G1145" s="13">
        <f>F1145*Main!$AB$3</f>
        <v>0</v>
      </c>
      <c r="H1145" s="71"/>
    </row>
    <row r="1146" spans="1:8">
      <c r="A1146" s="69">
        <v>9207259</v>
      </c>
      <c r="B1146" s="70" t="s">
        <v>1269</v>
      </c>
      <c r="C1146" s="11"/>
      <c r="D1146" s="11">
        <v>1</v>
      </c>
      <c r="E1146" s="12">
        <v>6931.68</v>
      </c>
      <c r="F1146" s="12">
        <f>E1146/100*$I$2*Main!$AB$2</f>
        <v>0</v>
      </c>
      <c r="G1146" s="13">
        <f>F1146*Main!$AB$3</f>
        <v>0</v>
      </c>
      <c r="H1146" s="16"/>
    </row>
    <row r="1147" spans="1:8">
      <c r="A1147" s="69">
        <v>9153388</v>
      </c>
      <c r="B1147" s="70" t="s">
        <v>1270</v>
      </c>
      <c r="C1147" s="11"/>
      <c r="D1147" s="11">
        <v>1</v>
      </c>
      <c r="E1147" s="12">
        <v>3465.8700000000003</v>
      </c>
      <c r="F1147" s="12">
        <f>E1147/100*$I$2*Main!$AB$2</f>
        <v>0</v>
      </c>
      <c r="G1147" s="13">
        <f>F1147*Main!$AB$3</f>
        <v>0</v>
      </c>
      <c r="H1147" s="71"/>
    </row>
    <row r="1148" spans="1:8">
      <c r="A1148" s="69">
        <v>9207260</v>
      </c>
      <c r="B1148" s="70" t="s">
        <v>1271</v>
      </c>
      <c r="C1148" s="11"/>
      <c r="D1148" s="11">
        <v>1</v>
      </c>
      <c r="E1148" s="12">
        <v>3465.8700000000003</v>
      </c>
      <c r="F1148" s="12">
        <f>E1148/100*$I$2*Main!$AB$2</f>
        <v>0</v>
      </c>
      <c r="G1148" s="13">
        <f>F1148*Main!$AB$3</f>
        <v>0</v>
      </c>
      <c r="H1148" s="71"/>
    </row>
    <row r="1149" spans="1:8">
      <c r="A1149" s="69">
        <v>9256968</v>
      </c>
      <c r="B1149" s="70" t="s">
        <v>1272</v>
      </c>
      <c r="C1149" s="11"/>
      <c r="D1149" s="11">
        <v>1</v>
      </c>
      <c r="E1149" s="12">
        <v>3426.48</v>
      </c>
      <c r="F1149" s="12">
        <f>E1149/100*$I$2*Main!$AB$2</f>
        <v>0</v>
      </c>
      <c r="G1149" s="13">
        <f>F1149*Main!$AB$3</f>
        <v>0</v>
      </c>
      <c r="H1149" s="71"/>
    </row>
    <row r="1150" spans="1:8">
      <c r="A1150" s="69">
        <v>9256969</v>
      </c>
      <c r="B1150" s="70" t="s">
        <v>1273</v>
      </c>
      <c r="C1150" s="11"/>
      <c r="D1150" s="11">
        <v>1</v>
      </c>
      <c r="E1150" s="12">
        <v>3426.48</v>
      </c>
      <c r="F1150" s="12">
        <f>E1150/100*$I$2*Main!$AB$2</f>
        <v>0</v>
      </c>
      <c r="G1150" s="13">
        <f>F1150*Main!$AB$3</f>
        <v>0</v>
      </c>
      <c r="H1150" s="71"/>
    </row>
    <row r="1151" spans="1:8">
      <c r="A1151" s="69">
        <v>9256971</v>
      </c>
      <c r="B1151" s="70" t="s">
        <v>1274</v>
      </c>
      <c r="C1151" s="11"/>
      <c r="D1151" s="11">
        <v>1</v>
      </c>
      <c r="E1151" s="12">
        <v>3426.48</v>
      </c>
      <c r="F1151" s="12">
        <f>E1151/100*$I$2*Main!$AB$2</f>
        <v>0</v>
      </c>
      <c r="G1151" s="13">
        <f>F1151*Main!$AB$3</f>
        <v>0</v>
      </c>
      <c r="H1151" s="71"/>
    </row>
    <row r="1152" spans="1:8">
      <c r="A1152" s="69">
        <v>9256999</v>
      </c>
      <c r="B1152" s="70" t="s">
        <v>1275</v>
      </c>
      <c r="C1152" s="11"/>
      <c r="D1152" s="11">
        <v>1</v>
      </c>
      <c r="E1152" s="12">
        <v>3426.48</v>
      </c>
      <c r="F1152" s="12">
        <f>E1152/100*$I$2*Main!$AB$2</f>
        <v>0</v>
      </c>
      <c r="G1152" s="13">
        <f>F1152*Main!$AB$3</f>
        <v>0</v>
      </c>
      <c r="H1152" s="71"/>
    </row>
    <row r="1153" spans="1:8">
      <c r="A1153" s="69">
        <v>9257000</v>
      </c>
      <c r="B1153" s="70" t="s">
        <v>1276</v>
      </c>
      <c r="C1153" s="11"/>
      <c r="D1153" s="11">
        <v>1</v>
      </c>
      <c r="E1153" s="12">
        <v>3426.48</v>
      </c>
      <c r="F1153" s="12">
        <f>E1153/100*$I$2*Main!$AB$2</f>
        <v>0</v>
      </c>
      <c r="G1153" s="13">
        <f>F1153*Main!$AB$3</f>
        <v>0</v>
      </c>
      <c r="H1153" s="71"/>
    </row>
    <row r="1154" spans="1:8">
      <c r="A1154" s="69">
        <v>9257002</v>
      </c>
      <c r="B1154" s="70" t="s">
        <v>1277</v>
      </c>
      <c r="C1154" s="11"/>
      <c r="D1154" s="11">
        <v>1</v>
      </c>
      <c r="E1154" s="12">
        <v>3426.48</v>
      </c>
      <c r="F1154" s="12">
        <f>E1154/100*$I$2*Main!$AB$2</f>
        <v>0</v>
      </c>
      <c r="G1154" s="13">
        <f>F1154*Main!$AB$3</f>
        <v>0</v>
      </c>
      <c r="H1154" s="16"/>
    </row>
    <row r="1155" spans="1:8">
      <c r="A1155" s="69">
        <v>9257004</v>
      </c>
      <c r="B1155" s="70" t="s">
        <v>1278</v>
      </c>
      <c r="C1155" s="11"/>
      <c r="D1155" s="11">
        <v>1</v>
      </c>
      <c r="E1155" s="12">
        <v>3464.4900000000002</v>
      </c>
      <c r="F1155" s="12">
        <f>E1155/100*$I$2*Main!$AB$2</f>
        <v>0</v>
      </c>
      <c r="G1155" s="13">
        <f>F1155*Main!$AB$3</f>
        <v>0</v>
      </c>
      <c r="H1155" s="71"/>
    </row>
    <row r="1156" spans="1:8">
      <c r="A1156" s="69">
        <v>9257006</v>
      </c>
      <c r="B1156" s="70" t="s">
        <v>1279</v>
      </c>
      <c r="C1156" s="11"/>
      <c r="D1156" s="11">
        <v>1</v>
      </c>
      <c r="E1156" s="12">
        <v>3502.19</v>
      </c>
      <c r="F1156" s="12">
        <f>E1156/100*$I$2*Main!$AB$2</f>
        <v>0</v>
      </c>
      <c r="G1156" s="13">
        <f>F1156*Main!$AB$3</f>
        <v>0</v>
      </c>
      <c r="H1156" s="71"/>
    </row>
    <row r="1157" spans="1:8">
      <c r="A1157" s="69">
        <v>9257008</v>
      </c>
      <c r="B1157" s="70" t="s">
        <v>1280</v>
      </c>
      <c r="C1157" s="11"/>
      <c r="D1157" s="11">
        <v>1</v>
      </c>
      <c r="E1157" s="12">
        <v>3540.2000000000003</v>
      </c>
      <c r="F1157" s="12">
        <f>E1157/100*$I$2*Main!$AB$2</f>
        <v>0</v>
      </c>
      <c r="G1157" s="13">
        <f>F1157*Main!$AB$3</f>
        <v>0</v>
      </c>
      <c r="H1157" s="71"/>
    </row>
    <row r="1158" spans="1:8">
      <c r="A1158" s="69">
        <v>9257010</v>
      </c>
      <c r="B1158" s="70" t="s">
        <v>1281</v>
      </c>
      <c r="C1158" s="11" t="s">
        <v>13</v>
      </c>
      <c r="D1158" s="11">
        <v>1</v>
      </c>
      <c r="E1158" s="12">
        <v>3742.5800000000004</v>
      </c>
      <c r="F1158" s="12">
        <f>E1158/100*$I$2*Main!$AB$2</f>
        <v>0</v>
      </c>
      <c r="G1158" s="13">
        <f>F1158*Main!$AB$3</f>
        <v>0</v>
      </c>
      <c r="H1158" s="16"/>
    </row>
    <row r="1159" spans="1:8">
      <c r="A1159" s="69">
        <v>9268681</v>
      </c>
      <c r="B1159" s="70" t="s">
        <v>1282</v>
      </c>
      <c r="C1159" s="11" t="s">
        <v>13</v>
      </c>
      <c r="D1159" s="11">
        <v>1</v>
      </c>
      <c r="E1159" s="12">
        <v>3787.4100000000003</v>
      </c>
      <c r="F1159" s="12">
        <f>E1159/100*$I$2*Main!$AB$2</f>
        <v>0</v>
      </c>
      <c r="G1159" s="13">
        <f>F1159*Main!$AB$3</f>
        <v>0</v>
      </c>
      <c r="H1159" s="16"/>
    </row>
    <row r="1160" spans="1:8">
      <c r="A1160" s="69">
        <v>9257034</v>
      </c>
      <c r="B1160" s="70" t="s">
        <v>1283</v>
      </c>
      <c r="C1160" s="11" t="s">
        <v>13</v>
      </c>
      <c r="D1160" s="11">
        <v>1</v>
      </c>
      <c r="E1160" s="12">
        <v>4221.2700000000004</v>
      </c>
      <c r="F1160" s="12">
        <f>E1160/100*$I$2*Main!$AB$2</f>
        <v>0</v>
      </c>
      <c r="G1160" s="13">
        <f>F1160*Main!$AB$3</f>
        <v>0</v>
      </c>
      <c r="H1160" s="16"/>
    </row>
    <row r="1161" spans="1:8">
      <c r="A1161" s="69">
        <v>9257036</v>
      </c>
      <c r="B1161" s="70" t="s">
        <v>1284</v>
      </c>
      <c r="C1161" s="11" t="s">
        <v>13</v>
      </c>
      <c r="D1161" s="11">
        <v>1</v>
      </c>
      <c r="E1161" s="12">
        <v>4259.26</v>
      </c>
      <c r="F1161" s="12">
        <f>E1161/100*$I$2*Main!$AB$2</f>
        <v>0</v>
      </c>
      <c r="G1161" s="13">
        <f>F1161*Main!$AB$3</f>
        <v>0</v>
      </c>
      <c r="H1161" s="16"/>
    </row>
    <row r="1162" spans="1:8">
      <c r="A1162" s="69">
        <v>9257038</v>
      </c>
      <c r="B1162" s="70" t="s">
        <v>1285</v>
      </c>
      <c r="C1162" s="11" t="s">
        <v>13</v>
      </c>
      <c r="D1162" s="11">
        <v>1</v>
      </c>
      <c r="E1162" s="12">
        <v>4461.68</v>
      </c>
      <c r="F1162" s="12">
        <f>E1162/100*$I$2*Main!$AB$2</f>
        <v>0</v>
      </c>
      <c r="G1162" s="13">
        <f>F1162*Main!$AB$3</f>
        <v>0</v>
      </c>
      <c r="H1162" s="16"/>
    </row>
    <row r="1163" spans="1:8">
      <c r="A1163" s="69">
        <v>9257040</v>
      </c>
      <c r="B1163" s="70" t="s">
        <v>1286</v>
      </c>
      <c r="C1163" s="11" t="s">
        <v>13</v>
      </c>
      <c r="D1163" s="11">
        <v>1</v>
      </c>
      <c r="E1163" s="12">
        <v>4870.4800000000005</v>
      </c>
      <c r="F1163" s="12">
        <f>E1163/100*$I$2*Main!$AB$2</f>
        <v>0</v>
      </c>
      <c r="G1163" s="13">
        <f>F1163*Main!$AB$3</f>
        <v>0</v>
      </c>
      <c r="H1163" s="16"/>
    </row>
    <row r="1164" spans="1:8">
      <c r="A1164" s="69">
        <v>9257041</v>
      </c>
      <c r="B1164" s="70" t="s">
        <v>1287</v>
      </c>
      <c r="C1164" s="11" t="s">
        <v>13</v>
      </c>
      <c r="D1164" s="11">
        <v>1</v>
      </c>
      <c r="E1164" s="12">
        <v>5054.97</v>
      </c>
      <c r="F1164" s="12">
        <f>E1164/100*$I$2*Main!$AB$2</f>
        <v>0</v>
      </c>
      <c r="G1164" s="13">
        <f>F1164*Main!$AB$3</f>
        <v>0</v>
      </c>
      <c r="H1164" s="16"/>
    </row>
    <row r="1165" spans="1:8">
      <c r="A1165" s="69">
        <v>9256959</v>
      </c>
      <c r="B1165" s="70" t="s">
        <v>1288</v>
      </c>
      <c r="C1165" s="11"/>
      <c r="D1165" s="11">
        <v>10</v>
      </c>
      <c r="E1165" s="12">
        <v>1705.06</v>
      </c>
      <c r="F1165" s="12">
        <f>E1165/100*$I$2*Main!$AB$2</f>
        <v>0</v>
      </c>
      <c r="G1165" s="13">
        <f>F1165*Main!$AB$3</f>
        <v>0</v>
      </c>
      <c r="H1165" s="16"/>
    </row>
    <row r="1166" spans="1:8">
      <c r="A1166" s="69">
        <v>9256960</v>
      </c>
      <c r="B1166" s="70" t="s">
        <v>1289</v>
      </c>
      <c r="C1166" s="11"/>
      <c r="D1166" s="11">
        <v>10</v>
      </c>
      <c r="E1166" s="12">
        <v>1705.06</v>
      </c>
      <c r="F1166" s="12">
        <f>E1166/100*$I$2*Main!$AB$2</f>
        <v>0</v>
      </c>
      <c r="G1166" s="13">
        <f>F1166*Main!$AB$3</f>
        <v>0</v>
      </c>
      <c r="H1166" s="16"/>
    </row>
    <row r="1167" spans="1:8">
      <c r="A1167" s="69">
        <v>9256961</v>
      </c>
      <c r="B1167" s="70" t="s">
        <v>1290</v>
      </c>
      <c r="C1167" s="11"/>
      <c r="D1167" s="11">
        <v>10</v>
      </c>
      <c r="E1167" s="12">
        <v>1705.06</v>
      </c>
      <c r="F1167" s="12">
        <f>E1167/100*$I$2*Main!$AB$2</f>
        <v>0</v>
      </c>
      <c r="G1167" s="13">
        <f>F1167*Main!$AB$3</f>
        <v>0</v>
      </c>
      <c r="H1167" s="16"/>
    </row>
    <row r="1168" spans="1:8">
      <c r="A1168" s="69">
        <v>9256962</v>
      </c>
      <c r="B1168" s="70" t="s">
        <v>1291</v>
      </c>
      <c r="C1168" s="11"/>
      <c r="D1168" s="11">
        <v>10</v>
      </c>
      <c r="E1168" s="12">
        <v>1705.06</v>
      </c>
      <c r="F1168" s="12">
        <f>E1168/100*$I$2*Main!$AB$2</f>
        <v>0</v>
      </c>
      <c r="G1168" s="13">
        <f>F1168*Main!$AB$3</f>
        <v>0</v>
      </c>
      <c r="H1168" s="16"/>
    </row>
    <row r="1169" spans="1:8">
      <c r="A1169" s="69">
        <v>9256965</v>
      </c>
      <c r="B1169" s="70" t="s">
        <v>1292</v>
      </c>
      <c r="C1169" s="11"/>
      <c r="D1169" s="11">
        <v>10</v>
      </c>
      <c r="E1169" s="12">
        <v>1705.06</v>
      </c>
      <c r="F1169" s="12">
        <f>E1169/100*$I$2*Main!$AB$2</f>
        <v>0</v>
      </c>
      <c r="G1169" s="13">
        <f>F1169*Main!$AB$3</f>
        <v>0</v>
      </c>
      <c r="H1169" s="16"/>
    </row>
    <row r="1170" spans="1:8">
      <c r="A1170" s="69">
        <v>9256966</v>
      </c>
      <c r="B1170" s="70" t="s">
        <v>1293</v>
      </c>
      <c r="C1170" s="11"/>
      <c r="D1170" s="11">
        <v>10</v>
      </c>
      <c r="E1170" s="12">
        <v>1705.06</v>
      </c>
      <c r="F1170" s="12">
        <f>E1170/100*$I$2*Main!$AB$2</f>
        <v>0</v>
      </c>
      <c r="G1170" s="13">
        <f>F1170*Main!$AB$3</f>
        <v>0</v>
      </c>
      <c r="H1170" s="16"/>
    </row>
    <row r="1171" spans="1:8">
      <c r="A1171" s="69">
        <v>9256974</v>
      </c>
      <c r="B1171" s="70" t="s">
        <v>1294</v>
      </c>
      <c r="C1171" s="11"/>
      <c r="D1171" s="11">
        <v>10</v>
      </c>
      <c r="E1171" s="12">
        <v>1705.06</v>
      </c>
      <c r="F1171" s="12">
        <f>E1171/100*$I$2*Main!$AB$2</f>
        <v>0</v>
      </c>
      <c r="G1171" s="13">
        <f>F1171*Main!$AB$3</f>
        <v>0</v>
      </c>
      <c r="H1171" s="16"/>
    </row>
    <row r="1172" spans="1:8">
      <c r="A1172" s="69">
        <v>9256975</v>
      </c>
      <c r="B1172" s="70" t="s">
        <v>1295</v>
      </c>
      <c r="C1172" s="11"/>
      <c r="D1172" s="11">
        <v>10</v>
      </c>
      <c r="E1172" s="12">
        <v>1705.06</v>
      </c>
      <c r="F1172" s="12">
        <f>E1172/100*$I$2*Main!$AB$2</f>
        <v>0</v>
      </c>
      <c r="G1172" s="13">
        <f>F1172*Main!$AB$3</f>
        <v>0</v>
      </c>
      <c r="H1172" s="16"/>
    </row>
    <row r="1173" spans="1:8">
      <c r="A1173" s="69">
        <v>9256976</v>
      </c>
      <c r="B1173" s="70" t="s">
        <v>1296</v>
      </c>
      <c r="C1173" s="11"/>
      <c r="D1173" s="11">
        <v>10</v>
      </c>
      <c r="E1173" s="12">
        <v>1705.06</v>
      </c>
      <c r="F1173" s="12">
        <f>E1173/100*$I$2*Main!$AB$2</f>
        <v>0</v>
      </c>
      <c r="G1173" s="13">
        <f>F1173*Main!$AB$3</f>
        <v>0</v>
      </c>
      <c r="H1173" s="16"/>
    </row>
    <row r="1174" spans="1:8">
      <c r="A1174" s="69">
        <v>9256977</v>
      </c>
      <c r="B1174" s="70" t="s">
        <v>1297</v>
      </c>
      <c r="C1174" s="11"/>
      <c r="D1174" s="11">
        <v>10</v>
      </c>
      <c r="E1174" s="12">
        <v>1705.06</v>
      </c>
      <c r="F1174" s="12">
        <f>E1174/100*$I$2*Main!$AB$2</f>
        <v>0</v>
      </c>
      <c r="G1174" s="13">
        <f>F1174*Main!$AB$3</f>
        <v>0</v>
      </c>
      <c r="H1174" s="16"/>
    </row>
    <row r="1175" spans="1:8">
      <c r="A1175" s="69">
        <v>9256980</v>
      </c>
      <c r="B1175" s="70" t="s">
        <v>1298</v>
      </c>
      <c r="C1175" s="11"/>
      <c r="D1175" s="11">
        <v>10</v>
      </c>
      <c r="E1175" s="12">
        <v>1705.06</v>
      </c>
      <c r="F1175" s="12">
        <f>E1175/100*$I$2*Main!$AB$2</f>
        <v>0</v>
      </c>
      <c r="G1175" s="13">
        <f>F1175*Main!$AB$3</f>
        <v>0</v>
      </c>
      <c r="H1175" s="16"/>
    </row>
    <row r="1176" spans="1:8">
      <c r="A1176" s="69">
        <v>9256981</v>
      </c>
      <c r="B1176" s="70" t="s">
        <v>1299</v>
      </c>
      <c r="C1176" s="11"/>
      <c r="D1176" s="11">
        <v>10</v>
      </c>
      <c r="E1176" s="12">
        <v>1705.06</v>
      </c>
      <c r="F1176" s="12">
        <f>E1176/100*$I$2*Main!$AB$2</f>
        <v>0</v>
      </c>
      <c r="G1176" s="13">
        <f>F1176*Main!$AB$3</f>
        <v>0</v>
      </c>
      <c r="H1176" s="16"/>
    </row>
    <row r="1177" spans="1:8">
      <c r="A1177" s="69">
        <v>9256984</v>
      </c>
      <c r="B1177" s="70" t="s">
        <v>1300</v>
      </c>
      <c r="C1177" s="11"/>
      <c r="D1177" s="11">
        <v>10</v>
      </c>
      <c r="E1177" s="12">
        <v>1726.83</v>
      </c>
      <c r="F1177" s="12">
        <f>E1177/100*$I$2*Main!$AB$2</f>
        <v>0</v>
      </c>
      <c r="G1177" s="13">
        <f>F1177*Main!$AB$3</f>
        <v>0</v>
      </c>
      <c r="H1177" s="16"/>
    </row>
    <row r="1178" spans="1:8">
      <c r="A1178" s="69">
        <v>9256985</v>
      </c>
      <c r="B1178" s="70" t="s">
        <v>1301</v>
      </c>
      <c r="C1178" s="11"/>
      <c r="D1178" s="11">
        <v>10</v>
      </c>
      <c r="E1178" s="12">
        <v>1726.83</v>
      </c>
      <c r="F1178" s="12">
        <f>E1178/100*$I$2*Main!$AB$2</f>
        <v>0</v>
      </c>
      <c r="G1178" s="13">
        <f>F1178*Main!$AB$3</f>
        <v>0</v>
      </c>
      <c r="H1178" s="16"/>
    </row>
    <row r="1179" spans="1:8">
      <c r="A1179" s="69">
        <v>9256988</v>
      </c>
      <c r="B1179" s="70" t="s">
        <v>1302</v>
      </c>
      <c r="C1179" s="11"/>
      <c r="D1179" s="11">
        <v>10</v>
      </c>
      <c r="E1179" s="12">
        <v>1748.43</v>
      </c>
      <c r="F1179" s="12">
        <f>E1179/100*$I$2*Main!$AB$2</f>
        <v>0</v>
      </c>
      <c r="G1179" s="13">
        <f>F1179*Main!$AB$3</f>
        <v>0</v>
      </c>
      <c r="H1179" s="16"/>
    </row>
    <row r="1180" spans="1:8">
      <c r="A1180" s="69">
        <v>9256989</v>
      </c>
      <c r="B1180" s="70" t="s">
        <v>1303</v>
      </c>
      <c r="C1180" s="11"/>
      <c r="D1180" s="11">
        <v>10</v>
      </c>
      <c r="E1180" s="12">
        <v>1748.43</v>
      </c>
      <c r="F1180" s="12">
        <f>E1180/100*$I$2*Main!$AB$2</f>
        <v>0</v>
      </c>
      <c r="G1180" s="13">
        <f>F1180*Main!$AB$3</f>
        <v>0</v>
      </c>
      <c r="H1180" s="16"/>
    </row>
    <row r="1181" spans="1:8">
      <c r="A1181" s="69">
        <v>9256992</v>
      </c>
      <c r="B1181" s="70" t="s">
        <v>1304</v>
      </c>
      <c r="C1181" s="11"/>
      <c r="D1181" s="11">
        <v>10</v>
      </c>
      <c r="E1181" s="12">
        <v>1770.2</v>
      </c>
      <c r="F1181" s="12">
        <f>E1181/100*$I$2*Main!$AB$2</f>
        <v>0</v>
      </c>
      <c r="G1181" s="13">
        <f>F1181*Main!$AB$3</f>
        <v>0</v>
      </c>
      <c r="H1181" s="16"/>
    </row>
    <row r="1182" spans="1:8">
      <c r="A1182" s="69">
        <v>9256993</v>
      </c>
      <c r="B1182" s="70" t="s">
        <v>1305</v>
      </c>
      <c r="C1182" s="11"/>
      <c r="D1182" s="11">
        <v>10</v>
      </c>
      <c r="E1182" s="12">
        <v>1770.2</v>
      </c>
      <c r="F1182" s="12">
        <f>E1182/100*$I$2*Main!$AB$2</f>
        <v>0</v>
      </c>
      <c r="G1182" s="13">
        <f>F1182*Main!$AB$3</f>
        <v>0</v>
      </c>
      <c r="H1182" s="16"/>
    </row>
    <row r="1183" spans="1:8">
      <c r="A1183" s="69">
        <v>9256996</v>
      </c>
      <c r="B1183" s="70" t="s">
        <v>1306</v>
      </c>
      <c r="C1183" s="11" t="s">
        <v>13</v>
      </c>
      <c r="D1183" s="11">
        <v>10</v>
      </c>
      <c r="E1183" s="12">
        <v>1886.15</v>
      </c>
      <c r="F1183" s="12">
        <f>E1183/100*$I$2*Main!$AB$2</f>
        <v>0</v>
      </c>
      <c r="G1183" s="13">
        <f>F1183*Main!$AB$3</f>
        <v>0</v>
      </c>
      <c r="H1183" s="16"/>
    </row>
    <row r="1184" spans="1:8">
      <c r="A1184" s="69">
        <v>9256997</v>
      </c>
      <c r="B1184" s="70" t="s">
        <v>1307</v>
      </c>
      <c r="C1184" s="11" t="s">
        <v>13</v>
      </c>
      <c r="D1184" s="11">
        <v>10</v>
      </c>
      <c r="E1184" s="12">
        <v>1886.15</v>
      </c>
      <c r="F1184" s="12">
        <f>E1184/100*$I$2*Main!$AB$2</f>
        <v>0</v>
      </c>
      <c r="G1184" s="13">
        <f>F1184*Main!$AB$3</f>
        <v>0</v>
      </c>
      <c r="H1184" s="16"/>
    </row>
    <row r="1185" spans="1:8">
      <c r="A1185" s="69">
        <v>9268679</v>
      </c>
      <c r="B1185" s="70" t="s">
        <v>1308</v>
      </c>
      <c r="C1185" s="11" t="s">
        <v>13</v>
      </c>
      <c r="D1185" s="11">
        <v>10</v>
      </c>
      <c r="E1185" s="12">
        <v>1911.81</v>
      </c>
      <c r="F1185" s="12">
        <f>E1185/100*$I$2*Main!$AB$2</f>
        <v>0</v>
      </c>
      <c r="G1185" s="13">
        <f>F1185*Main!$AB$3</f>
        <v>0</v>
      </c>
      <c r="H1185" s="16"/>
    </row>
    <row r="1186" spans="1:8">
      <c r="A1186" s="69">
        <v>9268680</v>
      </c>
      <c r="B1186" s="70" t="s">
        <v>1309</v>
      </c>
      <c r="C1186" s="11" t="s">
        <v>13</v>
      </c>
      <c r="D1186" s="11">
        <v>10</v>
      </c>
      <c r="E1186" s="12">
        <v>1911.81</v>
      </c>
      <c r="F1186" s="12">
        <f>E1186/100*$I$2*Main!$AB$2</f>
        <v>0</v>
      </c>
      <c r="G1186" s="13">
        <f>F1186*Main!$AB$3</f>
        <v>0</v>
      </c>
      <c r="H1186" s="16"/>
    </row>
    <row r="1187" spans="1:8">
      <c r="A1187" s="69">
        <v>9257013</v>
      </c>
      <c r="B1187" s="70" t="s">
        <v>1310</v>
      </c>
      <c r="C1187" s="11" t="s">
        <v>13</v>
      </c>
      <c r="D1187" s="11">
        <v>10</v>
      </c>
      <c r="E1187" s="12">
        <v>2160.34</v>
      </c>
      <c r="F1187" s="12">
        <f>E1187/100*$I$2*Main!$AB$2</f>
        <v>0</v>
      </c>
      <c r="G1187" s="13">
        <f>F1187*Main!$AB$3</f>
        <v>0</v>
      </c>
      <c r="H1187" s="16"/>
    </row>
    <row r="1188" spans="1:8">
      <c r="A1188" s="69">
        <v>9257014</v>
      </c>
      <c r="B1188" s="70" t="s">
        <v>1311</v>
      </c>
      <c r="C1188" s="11" t="s">
        <v>13</v>
      </c>
      <c r="D1188" s="11">
        <v>10</v>
      </c>
      <c r="E1188" s="12">
        <v>2160.34</v>
      </c>
      <c r="F1188" s="12">
        <f>E1188/100*$I$2*Main!$AB$2</f>
        <v>0</v>
      </c>
      <c r="G1188" s="13">
        <f>F1188*Main!$AB$3</f>
        <v>0</v>
      </c>
      <c r="H1188" s="16"/>
    </row>
    <row r="1189" spans="1:8">
      <c r="A1189" s="69">
        <v>9257017</v>
      </c>
      <c r="B1189" s="70" t="s">
        <v>1312</v>
      </c>
      <c r="C1189" s="11" t="s">
        <v>13</v>
      </c>
      <c r="D1189" s="11">
        <v>10</v>
      </c>
      <c r="E1189" s="12">
        <v>2182.11</v>
      </c>
      <c r="F1189" s="12">
        <f>E1189/100*$I$2*Main!$AB$2</f>
        <v>0</v>
      </c>
      <c r="G1189" s="13">
        <f>F1189*Main!$AB$3</f>
        <v>0</v>
      </c>
      <c r="H1189" s="16"/>
    </row>
    <row r="1190" spans="1:8">
      <c r="A1190" s="69">
        <v>9257018</v>
      </c>
      <c r="B1190" s="70" t="s">
        <v>1313</v>
      </c>
      <c r="C1190" s="11" t="s">
        <v>13</v>
      </c>
      <c r="D1190" s="11">
        <v>10</v>
      </c>
      <c r="E1190" s="12">
        <v>2182.11</v>
      </c>
      <c r="F1190" s="12">
        <f>E1190/100*$I$2*Main!$AB$2</f>
        <v>0</v>
      </c>
      <c r="G1190" s="13">
        <f>F1190*Main!$AB$3</f>
        <v>0</v>
      </c>
      <c r="H1190" s="16"/>
    </row>
    <row r="1191" spans="1:8">
      <c r="A1191" s="69">
        <v>9257021</v>
      </c>
      <c r="B1191" s="70" t="s">
        <v>1314</v>
      </c>
      <c r="C1191" s="11" t="s">
        <v>13</v>
      </c>
      <c r="D1191" s="11">
        <v>10</v>
      </c>
      <c r="E1191" s="12">
        <v>2298.0500000000002</v>
      </c>
      <c r="F1191" s="12">
        <f>E1191/100*$I$2*Main!$AB$2</f>
        <v>0</v>
      </c>
      <c r="G1191" s="13">
        <f>F1191*Main!$AB$3</f>
        <v>0</v>
      </c>
      <c r="H1191" s="16"/>
    </row>
    <row r="1192" spans="1:8">
      <c r="A1192" s="69">
        <v>9257022</v>
      </c>
      <c r="B1192" s="70" t="s">
        <v>1315</v>
      </c>
      <c r="C1192" s="11" t="s">
        <v>13</v>
      </c>
      <c r="D1192" s="11">
        <v>10</v>
      </c>
      <c r="E1192" s="12">
        <v>2298.0500000000002</v>
      </c>
      <c r="F1192" s="12">
        <f>E1192/100*$I$2*Main!$AB$2</f>
        <v>0</v>
      </c>
      <c r="G1192" s="13">
        <f>F1192*Main!$AB$3</f>
        <v>0</v>
      </c>
      <c r="H1192" s="71"/>
    </row>
    <row r="1193" spans="1:8">
      <c r="A1193" s="69">
        <v>9257025</v>
      </c>
      <c r="B1193" s="70" t="s">
        <v>1316</v>
      </c>
      <c r="C1193" s="11" t="s">
        <v>13</v>
      </c>
      <c r="D1193" s="11">
        <v>10</v>
      </c>
      <c r="E1193" s="12">
        <v>2532.2600000000002</v>
      </c>
      <c r="F1193" s="12">
        <f>E1193/100*$I$2*Main!$AB$2</f>
        <v>0</v>
      </c>
      <c r="G1193" s="13">
        <f>F1193*Main!$AB$3</f>
        <v>0</v>
      </c>
      <c r="H1193" s="16"/>
    </row>
    <row r="1194" spans="1:8">
      <c r="A1194" s="69">
        <v>9257026</v>
      </c>
      <c r="B1194" s="70" t="s">
        <v>1317</v>
      </c>
      <c r="C1194" s="11" t="s">
        <v>13</v>
      </c>
      <c r="D1194" s="11">
        <v>10</v>
      </c>
      <c r="E1194" s="12">
        <v>2532.2600000000002</v>
      </c>
      <c r="F1194" s="12">
        <f>E1194/100*$I$2*Main!$AB$2</f>
        <v>0</v>
      </c>
      <c r="G1194" s="13">
        <f>F1194*Main!$AB$3</f>
        <v>0</v>
      </c>
      <c r="H1194" s="16"/>
    </row>
    <row r="1195" spans="1:8">
      <c r="A1195" s="69">
        <v>9257027</v>
      </c>
      <c r="B1195" s="70" t="s">
        <v>1318</v>
      </c>
      <c r="C1195" s="11" t="s">
        <v>13</v>
      </c>
      <c r="D1195" s="11">
        <v>5</v>
      </c>
      <c r="E1195" s="12">
        <v>2637.94</v>
      </c>
      <c r="F1195" s="12">
        <f>E1195/100*$I$2*Main!$AB$2</f>
        <v>0</v>
      </c>
      <c r="G1195" s="13">
        <f>F1195*Main!$AB$3</f>
        <v>0</v>
      </c>
      <c r="H1195" s="16"/>
    </row>
    <row r="1196" spans="1:8">
      <c r="A1196" s="69">
        <v>9257028</v>
      </c>
      <c r="B1196" s="70" t="s">
        <v>1319</v>
      </c>
      <c r="C1196" s="11" t="s">
        <v>13</v>
      </c>
      <c r="D1196" s="11">
        <v>5</v>
      </c>
      <c r="E1196" s="12">
        <v>2637.94</v>
      </c>
      <c r="F1196" s="12">
        <f>E1196/100*$I$2*Main!$AB$2</f>
        <v>0</v>
      </c>
      <c r="G1196" s="13">
        <f>F1196*Main!$AB$3</f>
        <v>0</v>
      </c>
      <c r="H1196" s="16"/>
    </row>
    <row r="1197" spans="1:8">
      <c r="A1197" s="69">
        <v>9257263</v>
      </c>
      <c r="B1197" s="70" t="s">
        <v>1320</v>
      </c>
      <c r="C1197" s="11"/>
      <c r="D1197" s="11">
        <v>100</v>
      </c>
      <c r="E1197" s="12">
        <v>324.57</v>
      </c>
      <c r="F1197" s="12">
        <f>E1197/100*$I$2*Main!$AB$2</f>
        <v>0</v>
      </c>
      <c r="G1197" s="13">
        <f>F1197*Main!$AB$3</f>
        <v>0</v>
      </c>
      <c r="H1197" s="16"/>
    </row>
    <row r="1198" spans="1:8">
      <c r="A1198" s="69">
        <v>9257264</v>
      </c>
      <c r="B1198" s="70" t="s">
        <v>1321</v>
      </c>
      <c r="C1198" s="11"/>
      <c r="D1198" s="11">
        <v>100</v>
      </c>
      <c r="E1198" s="12">
        <v>324.57</v>
      </c>
      <c r="F1198" s="12">
        <f>E1198/100*$I$2*Main!$AB$2</f>
        <v>0</v>
      </c>
      <c r="G1198" s="13">
        <f>F1198*Main!$AB$3</f>
        <v>0</v>
      </c>
      <c r="H1198" s="16"/>
    </row>
    <row r="1199" spans="1:8">
      <c r="A1199" s="69">
        <v>9257890</v>
      </c>
      <c r="B1199" s="70" t="s">
        <v>1322</v>
      </c>
      <c r="C1199" s="11"/>
      <c r="D1199" s="11">
        <v>1</v>
      </c>
      <c r="E1199" s="12">
        <v>3726.1600000000003</v>
      </c>
      <c r="F1199" s="12">
        <f>E1199/100*$I$2*Main!$AB$2</f>
        <v>0</v>
      </c>
      <c r="G1199" s="13">
        <f>F1199*Main!$AB$3</f>
        <v>0</v>
      </c>
      <c r="H1199" s="16"/>
    </row>
    <row r="1200" spans="1:8">
      <c r="A1200" s="69">
        <v>9257891</v>
      </c>
      <c r="B1200" s="70" t="s">
        <v>1323</v>
      </c>
      <c r="C1200" s="11"/>
      <c r="D1200" s="11">
        <v>1</v>
      </c>
      <c r="E1200" s="12">
        <v>3726.1600000000003</v>
      </c>
      <c r="F1200" s="12">
        <f>E1200/100*$I$2*Main!$AB$2</f>
        <v>0</v>
      </c>
      <c r="G1200" s="13">
        <f>F1200*Main!$AB$3</f>
        <v>0</v>
      </c>
      <c r="H1200" s="71"/>
    </row>
    <row r="1201" spans="1:8">
      <c r="A1201" s="69">
        <v>9257892</v>
      </c>
      <c r="B1201" s="70" t="s">
        <v>1324</v>
      </c>
      <c r="C1201" s="11"/>
      <c r="D1201" s="11">
        <v>1</v>
      </c>
      <c r="E1201" s="12">
        <v>3726.1600000000003</v>
      </c>
      <c r="F1201" s="12">
        <f>E1201/100*$I$2*Main!$AB$2</f>
        <v>0</v>
      </c>
      <c r="G1201" s="13">
        <f>F1201*Main!$AB$3</f>
        <v>0</v>
      </c>
      <c r="H1201" s="16"/>
    </row>
    <row r="1202" spans="1:8">
      <c r="A1202" s="69">
        <v>9257893</v>
      </c>
      <c r="B1202" s="70" t="s">
        <v>1325</v>
      </c>
      <c r="C1202" s="11" t="s">
        <v>13</v>
      </c>
      <c r="D1202" s="11">
        <v>1</v>
      </c>
      <c r="E1202" s="12">
        <v>3726.1600000000003</v>
      </c>
      <c r="F1202" s="12">
        <f>E1202/100*$I$2*Main!$AB$2</f>
        <v>0</v>
      </c>
      <c r="G1202" s="13">
        <f>F1202*Main!$AB$3</f>
        <v>0</v>
      </c>
      <c r="H1202" s="16"/>
    </row>
    <row r="1203" spans="1:8">
      <c r="A1203" s="69">
        <v>9256953</v>
      </c>
      <c r="B1203" s="70" t="s">
        <v>1326</v>
      </c>
      <c r="C1203" s="11"/>
      <c r="D1203" s="11">
        <v>1</v>
      </c>
      <c r="E1203" s="12">
        <v>3280.4900000000002</v>
      </c>
      <c r="F1203" s="12">
        <f>E1203/100*$I$2*Main!$AB$2</f>
        <v>0</v>
      </c>
      <c r="G1203" s="13">
        <f>F1203*Main!$AB$3</f>
        <v>0</v>
      </c>
      <c r="H1203" s="16"/>
    </row>
    <row r="1204" spans="1:8">
      <c r="A1204" s="69">
        <v>9256954</v>
      </c>
      <c r="B1204" s="70" t="s">
        <v>1327</v>
      </c>
      <c r="C1204" s="11"/>
      <c r="D1204" s="11">
        <v>1</v>
      </c>
      <c r="E1204" s="12">
        <v>3286.32</v>
      </c>
      <c r="F1204" s="12">
        <f>E1204/100*$I$2*Main!$AB$2</f>
        <v>0</v>
      </c>
      <c r="G1204" s="13">
        <f>F1204*Main!$AB$3</f>
        <v>0</v>
      </c>
      <c r="H1204" s="16"/>
    </row>
    <row r="1205" spans="1:8">
      <c r="A1205" s="69">
        <v>9256956</v>
      </c>
      <c r="B1205" s="70" t="s">
        <v>1328</v>
      </c>
      <c r="C1205" s="11"/>
      <c r="D1205" s="11">
        <v>1</v>
      </c>
      <c r="E1205" s="12">
        <v>3345.6200000000003</v>
      </c>
      <c r="F1205" s="12">
        <f>E1205/100*$I$2*Main!$AB$2</f>
        <v>0</v>
      </c>
      <c r="G1205" s="13">
        <f>F1205*Main!$AB$3</f>
        <v>0</v>
      </c>
      <c r="H1205" s="16"/>
    </row>
    <row r="1206" spans="1:8">
      <c r="A1206" s="69">
        <v>9256883</v>
      </c>
      <c r="B1206" s="70" t="s">
        <v>1329</v>
      </c>
      <c r="C1206" s="11"/>
      <c r="D1206" s="11">
        <v>1</v>
      </c>
      <c r="E1206" s="12">
        <v>2954.25</v>
      </c>
      <c r="F1206" s="12">
        <f>E1206/100*$I$2*Main!$AB$2</f>
        <v>0</v>
      </c>
      <c r="G1206" s="13">
        <f>F1206*Main!$AB$3</f>
        <v>0</v>
      </c>
      <c r="H1206" s="16"/>
    </row>
    <row r="1207" spans="1:8">
      <c r="A1207" s="69">
        <v>9256884</v>
      </c>
      <c r="B1207" s="70" t="s">
        <v>1330</v>
      </c>
      <c r="C1207" s="11"/>
      <c r="D1207" s="11">
        <v>1</v>
      </c>
      <c r="E1207" s="12">
        <v>2930.52</v>
      </c>
      <c r="F1207" s="12">
        <f>E1207/100*$I$2*Main!$AB$2</f>
        <v>0</v>
      </c>
      <c r="G1207" s="13">
        <f>F1207*Main!$AB$3</f>
        <v>0</v>
      </c>
      <c r="H1207" s="16"/>
    </row>
    <row r="1208" spans="1:8">
      <c r="A1208" s="69">
        <v>9256886</v>
      </c>
      <c r="B1208" s="70" t="s">
        <v>1331</v>
      </c>
      <c r="C1208" s="11"/>
      <c r="D1208" s="11">
        <v>1</v>
      </c>
      <c r="E1208" s="12">
        <v>2989.84</v>
      </c>
      <c r="F1208" s="12">
        <f>E1208/100*$I$2*Main!$AB$2</f>
        <v>0</v>
      </c>
      <c r="G1208" s="13">
        <f>F1208*Main!$AB$3</f>
        <v>0</v>
      </c>
      <c r="H1208" s="16"/>
    </row>
    <row r="1209" spans="1:8">
      <c r="A1209" s="69">
        <v>9256888</v>
      </c>
      <c r="B1209" s="70" t="s">
        <v>1332</v>
      </c>
      <c r="C1209" s="11"/>
      <c r="D1209" s="11">
        <v>1</v>
      </c>
      <c r="E1209" s="12">
        <v>3049.13</v>
      </c>
      <c r="F1209" s="12">
        <f>E1209/100*$I$2*Main!$AB$2</f>
        <v>0</v>
      </c>
      <c r="G1209" s="13">
        <f>F1209*Main!$AB$3</f>
        <v>0</v>
      </c>
      <c r="H1209" s="16"/>
    </row>
    <row r="1210" spans="1:8">
      <c r="A1210" s="69">
        <v>9256890</v>
      </c>
      <c r="B1210" s="70" t="s">
        <v>1333</v>
      </c>
      <c r="C1210" s="11"/>
      <c r="D1210" s="11">
        <v>1</v>
      </c>
      <c r="E1210" s="12">
        <v>3108.42</v>
      </c>
      <c r="F1210" s="12">
        <f>E1210/100*$I$2*Main!$AB$2</f>
        <v>0</v>
      </c>
      <c r="G1210" s="13">
        <f>F1210*Main!$AB$3</f>
        <v>0</v>
      </c>
      <c r="H1210" s="16"/>
    </row>
    <row r="1211" spans="1:8">
      <c r="A1211" s="69">
        <v>9256892</v>
      </c>
      <c r="B1211" s="70" t="s">
        <v>1334</v>
      </c>
      <c r="C1211" s="11"/>
      <c r="D1211" s="11">
        <v>1</v>
      </c>
      <c r="E1211" s="12">
        <v>3167.7200000000003</v>
      </c>
      <c r="F1211" s="12">
        <f>E1211/100*$I$2*Main!$AB$2</f>
        <v>0</v>
      </c>
      <c r="G1211" s="13">
        <f>F1211*Main!$AB$3</f>
        <v>0</v>
      </c>
      <c r="H1211" s="16"/>
    </row>
    <row r="1212" spans="1:8">
      <c r="A1212" s="69">
        <v>9256894</v>
      </c>
      <c r="B1212" s="70" t="s">
        <v>1335</v>
      </c>
      <c r="C1212" s="11" t="s">
        <v>13</v>
      </c>
      <c r="D1212" s="11">
        <v>1</v>
      </c>
      <c r="E1212" s="12">
        <v>3274.46</v>
      </c>
      <c r="F1212" s="12">
        <f>E1212/100*$I$2*Main!$AB$2</f>
        <v>0</v>
      </c>
      <c r="G1212" s="13">
        <f>F1212*Main!$AB$3</f>
        <v>0</v>
      </c>
      <c r="H1212" s="16"/>
    </row>
    <row r="1213" spans="1:8">
      <c r="A1213" s="69">
        <v>9256896</v>
      </c>
      <c r="B1213" s="70" t="s">
        <v>1336</v>
      </c>
      <c r="C1213" s="11" t="s">
        <v>13</v>
      </c>
      <c r="D1213" s="11">
        <v>1</v>
      </c>
      <c r="E1213" s="12">
        <v>3333.75</v>
      </c>
      <c r="F1213" s="12">
        <f>E1213/100*$I$2*Main!$AB$2</f>
        <v>0</v>
      </c>
      <c r="G1213" s="13">
        <f>F1213*Main!$AB$3</f>
        <v>0</v>
      </c>
      <c r="H1213" s="71"/>
    </row>
    <row r="1214" spans="1:8">
      <c r="A1214" s="69">
        <v>9256944</v>
      </c>
      <c r="B1214" s="70" t="s">
        <v>1337</v>
      </c>
      <c r="C1214" s="11"/>
      <c r="D1214" s="11">
        <v>20</v>
      </c>
      <c r="E1214" s="12">
        <v>1470.95</v>
      </c>
      <c r="F1214" s="12">
        <f>E1214/100*$I$2*Main!$AB$2</f>
        <v>0</v>
      </c>
      <c r="G1214" s="13">
        <f>F1214*Main!$AB$3</f>
        <v>0</v>
      </c>
      <c r="H1214" s="71"/>
    </row>
    <row r="1215" spans="1:8">
      <c r="A1215" s="69">
        <v>9256945</v>
      </c>
      <c r="B1215" s="70" t="s">
        <v>1338</v>
      </c>
      <c r="C1215" s="11"/>
      <c r="D1215" s="11">
        <v>20</v>
      </c>
      <c r="E1215" s="12">
        <v>1470.95</v>
      </c>
      <c r="F1215" s="12">
        <f>E1215/100*$I$2*Main!$AB$2</f>
        <v>0</v>
      </c>
      <c r="G1215" s="13">
        <f>F1215*Main!$AB$3</f>
        <v>0</v>
      </c>
      <c r="H1215" s="71"/>
    </row>
    <row r="1216" spans="1:8">
      <c r="A1216" s="69">
        <v>9256946</v>
      </c>
      <c r="B1216" s="70" t="s">
        <v>1339</v>
      </c>
      <c r="C1216" s="11"/>
      <c r="D1216" s="11">
        <v>20</v>
      </c>
      <c r="E1216" s="12">
        <v>1458.36</v>
      </c>
      <c r="F1216" s="12">
        <f>E1216/100*$I$2*Main!$AB$2</f>
        <v>0</v>
      </c>
      <c r="G1216" s="13">
        <f>F1216*Main!$AB$3</f>
        <v>0</v>
      </c>
      <c r="H1216" s="71"/>
    </row>
    <row r="1217" spans="1:8">
      <c r="A1217" s="69">
        <v>9256947</v>
      </c>
      <c r="B1217" s="70" t="s">
        <v>1340</v>
      </c>
      <c r="C1217" s="11"/>
      <c r="D1217" s="11">
        <v>20</v>
      </c>
      <c r="E1217" s="12">
        <v>1458.36</v>
      </c>
      <c r="F1217" s="12">
        <f>E1217/100*$I$2*Main!$AB$2</f>
        <v>0</v>
      </c>
      <c r="G1217" s="13">
        <f>F1217*Main!$AB$3</f>
        <v>0</v>
      </c>
      <c r="H1217" s="16"/>
    </row>
    <row r="1218" spans="1:8">
      <c r="A1218" s="69">
        <v>9256950</v>
      </c>
      <c r="B1218" s="70" t="s">
        <v>1341</v>
      </c>
      <c r="C1218" s="11"/>
      <c r="D1218" s="11">
        <v>20</v>
      </c>
      <c r="E1218" s="12">
        <v>1489.89</v>
      </c>
      <c r="F1218" s="12">
        <f>E1218/100*$I$2*Main!$AB$2</f>
        <v>0</v>
      </c>
      <c r="G1218" s="13">
        <f>F1218*Main!$AB$3</f>
        <v>0</v>
      </c>
      <c r="H1218" s="16"/>
    </row>
    <row r="1219" spans="1:8">
      <c r="A1219" s="69">
        <v>9256951</v>
      </c>
      <c r="B1219" s="70" t="s">
        <v>1342</v>
      </c>
      <c r="C1219" s="11"/>
      <c r="D1219" s="11">
        <v>20</v>
      </c>
      <c r="E1219" s="12">
        <v>1489.89</v>
      </c>
      <c r="F1219" s="12">
        <f>E1219/100*$I$2*Main!$AB$2</f>
        <v>0</v>
      </c>
      <c r="G1219" s="13">
        <f>F1219*Main!$AB$3</f>
        <v>0</v>
      </c>
      <c r="H1219" s="16"/>
    </row>
    <row r="1220" spans="1:8">
      <c r="A1220" s="69">
        <v>9256854</v>
      </c>
      <c r="B1220" s="70" t="s">
        <v>1343</v>
      </c>
      <c r="C1220" s="11"/>
      <c r="D1220" s="11">
        <v>20</v>
      </c>
      <c r="E1220" s="12">
        <v>1470.95</v>
      </c>
      <c r="F1220" s="12">
        <f>E1220/100*$I$2*Main!$AB$2</f>
        <v>0</v>
      </c>
      <c r="G1220" s="13">
        <f>F1220*Main!$AB$3</f>
        <v>0</v>
      </c>
      <c r="H1220" s="16"/>
    </row>
    <row r="1221" spans="1:8">
      <c r="A1221" s="69">
        <v>9256855</v>
      </c>
      <c r="B1221" s="70" t="s">
        <v>1344</v>
      </c>
      <c r="C1221" s="11"/>
      <c r="D1221" s="11">
        <v>20</v>
      </c>
      <c r="E1221" s="12">
        <v>1470.95</v>
      </c>
      <c r="F1221" s="12">
        <f>E1221/100*$I$2*Main!$AB$2</f>
        <v>0</v>
      </c>
      <c r="G1221" s="13">
        <f>F1221*Main!$AB$3</f>
        <v>0</v>
      </c>
      <c r="H1221" s="16"/>
    </row>
    <row r="1222" spans="1:8">
      <c r="A1222" s="69">
        <v>9256856</v>
      </c>
      <c r="B1222" s="70" t="s">
        <v>1345</v>
      </c>
      <c r="C1222" s="11"/>
      <c r="D1222" s="11">
        <v>20</v>
      </c>
      <c r="E1222" s="12">
        <v>1458.36</v>
      </c>
      <c r="F1222" s="12">
        <f>E1222/100*$I$2*Main!$AB$2</f>
        <v>0</v>
      </c>
      <c r="G1222" s="13">
        <f>F1222*Main!$AB$3</f>
        <v>0</v>
      </c>
      <c r="H1222" s="16"/>
    </row>
    <row r="1223" spans="1:8">
      <c r="A1223" s="69">
        <v>9256857</v>
      </c>
      <c r="B1223" s="70" t="s">
        <v>1346</v>
      </c>
      <c r="C1223" s="11"/>
      <c r="D1223" s="11">
        <v>20</v>
      </c>
      <c r="E1223" s="12">
        <v>1458.36</v>
      </c>
      <c r="F1223" s="12">
        <f>E1223/100*$I$2*Main!$AB$2</f>
        <v>0</v>
      </c>
      <c r="G1223" s="13">
        <f>F1223*Main!$AB$3</f>
        <v>0</v>
      </c>
      <c r="H1223" s="16"/>
    </row>
    <row r="1224" spans="1:8">
      <c r="A1224" s="69">
        <v>9256860</v>
      </c>
      <c r="B1224" s="70" t="s">
        <v>1347</v>
      </c>
      <c r="C1224" s="11"/>
      <c r="D1224" s="11">
        <v>20</v>
      </c>
      <c r="E1224" s="12">
        <v>1489.89</v>
      </c>
      <c r="F1224" s="12">
        <f>E1224/100*$I$2*Main!$AB$2</f>
        <v>0</v>
      </c>
      <c r="G1224" s="13">
        <f>F1224*Main!$AB$3</f>
        <v>0</v>
      </c>
      <c r="H1224" s="16"/>
    </row>
    <row r="1225" spans="1:8">
      <c r="A1225" s="69">
        <v>9256861</v>
      </c>
      <c r="B1225" s="70" t="s">
        <v>1348</v>
      </c>
      <c r="C1225" s="11"/>
      <c r="D1225" s="11">
        <v>20</v>
      </c>
      <c r="E1225" s="12">
        <v>1489.89</v>
      </c>
      <c r="F1225" s="12">
        <f>E1225/100*$I$2*Main!$AB$2</f>
        <v>0</v>
      </c>
      <c r="G1225" s="13">
        <f>F1225*Main!$AB$3</f>
        <v>0</v>
      </c>
      <c r="H1225" s="16"/>
    </row>
    <row r="1226" spans="1:8">
      <c r="A1226" s="69">
        <v>9256864</v>
      </c>
      <c r="B1226" s="70" t="s">
        <v>1349</v>
      </c>
      <c r="C1226" s="11"/>
      <c r="D1226" s="11">
        <v>20</v>
      </c>
      <c r="E1226" s="12">
        <v>1521.44</v>
      </c>
      <c r="F1226" s="12">
        <f>E1226/100*$I$2*Main!$AB$2</f>
        <v>0</v>
      </c>
      <c r="G1226" s="13">
        <f>F1226*Main!$AB$3</f>
        <v>0</v>
      </c>
      <c r="H1226" s="16"/>
    </row>
    <row r="1227" spans="1:8">
      <c r="A1227" s="69">
        <v>9256865</v>
      </c>
      <c r="B1227" s="70" t="s">
        <v>1350</v>
      </c>
      <c r="C1227" s="11"/>
      <c r="D1227" s="11">
        <v>20</v>
      </c>
      <c r="E1227" s="12">
        <v>1521.44</v>
      </c>
      <c r="F1227" s="12">
        <f>E1227/100*$I$2*Main!$AB$2</f>
        <v>0</v>
      </c>
      <c r="G1227" s="13">
        <f>F1227*Main!$AB$3</f>
        <v>0</v>
      </c>
      <c r="H1227" s="16"/>
    </row>
    <row r="1228" spans="1:8">
      <c r="A1228" s="69">
        <v>9256868</v>
      </c>
      <c r="B1228" s="70" t="s">
        <v>1351</v>
      </c>
      <c r="C1228" s="11"/>
      <c r="D1228" s="11">
        <v>20</v>
      </c>
      <c r="E1228" s="12">
        <v>1552.97</v>
      </c>
      <c r="F1228" s="12">
        <f>E1228/100*$I$2*Main!$AB$2</f>
        <v>0</v>
      </c>
      <c r="G1228" s="13">
        <f>F1228*Main!$AB$3</f>
        <v>0</v>
      </c>
      <c r="H1228" s="16"/>
    </row>
    <row r="1229" spans="1:8">
      <c r="A1229" s="69">
        <v>9256869</v>
      </c>
      <c r="B1229" s="70" t="s">
        <v>1352</v>
      </c>
      <c r="C1229" s="11"/>
      <c r="D1229" s="11">
        <v>20</v>
      </c>
      <c r="E1229" s="12">
        <v>1552.97</v>
      </c>
      <c r="F1229" s="12">
        <f>E1229/100*$I$2*Main!$AB$2</f>
        <v>0</v>
      </c>
      <c r="G1229" s="13">
        <f>F1229*Main!$AB$3</f>
        <v>0</v>
      </c>
      <c r="H1229" s="16"/>
    </row>
    <row r="1230" spans="1:8">
      <c r="A1230" s="69">
        <v>9256872</v>
      </c>
      <c r="B1230" s="70" t="s">
        <v>1353</v>
      </c>
      <c r="C1230" s="11"/>
      <c r="D1230" s="11">
        <v>20</v>
      </c>
      <c r="E1230" s="12">
        <v>1584.56</v>
      </c>
      <c r="F1230" s="12">
        <f>E1230/100*$I$2*Main!$AB$2</f>
        <v>0</v>
      </c>
      <c r="G1230" s="13">
        <f>F1230*Main!$AB$3</f>
        <v>0</v>
      </c>
      <c r="H1230" s="16"/>
    </row>
    <row r="1231" spans="1:8">
      <c r="A1231" s="69">
        <v>9256873</v>
      </c>
      <c r="B1231" s="70" t="s">
        <v>1354</v>
      </c>
      <c r="C1231" s="11"/>
      <c r="D1231" s="11">
        <v>20</v>
      </c>
      <c r="E1231" s="12">
        <v>1584.56</v>
      </c>
      <c r="F1231" s="12">
        <f>E1231/100*$I$2*Main!$AB$2</f>
        <v>0</v>
      </c>
      <c r="G1231" s="13">
        <f>F1231*Main!$AB$3</f>
        <v>0</v>
      </c>
      <c r="H1231" s="16"/>
    </row>
    <row r="1232" spans="1:8">
      <c r="A1232" s="69">
        <v>9256876</v>
      </c>
      <c r="B1232" s="70" t="s">
        <v>1355</v>
      </c>
      <c r="C1232" s="11" t="s">
        <v>13</v>
      </c>
      <c r="D1232" s="11">
        <v>20</v>
      </c>
      <c r="E1232" s="12">
        <v>1641.33</v>
      </c>
      <c r="F1232" s="12">
        <f>E1232/100*$I$2*Main!$AB$2</f>
        <v>0</v>
      </c>
      <c r="G1232" s="13">
        <f>F1232*Main!$AB$3</f>
        <v>0</v>
      </c>
      <c r="H1232" s="16"/>
    </row>
    <row r="1233" spans="1:8">
      <c r="A1233" s="69">
        <v>9256877</v>
      </c>
      <c r="B1233" s="70" t="s">
        <v>1356</v>
      </c>
      <c r="C1233" s="11" t="s">
        <v>13</v>
      </c>
      <c r="D1233" s="11">
        <v>20</v>
      </c>
      <c r="E1233" s="12">
        <v>1641.33</v>
      </c>
      <c r="F1233" s="12">
        <f>E1233/100*$I$2*Main!$AB$2</f>
        <v>0</v>
      </c>
      <c r="G1233" s="13">
        <f>F1233*Main!$AB$3</f>
        <v>0</v>
      </c>
      <c r="H1233" s="16"/>
    </row>
    <row r="1234" spans="1:8">
      <c r="A1234" s="69">
        <v>9256880</v>
      </c>
      <c r="B1234" s="70" t="s">
        <v>1357</v>
      </c>
      <c r="C1234" s="11" t="s">
        <v>13</v>
      </c>
      <c r="D1234" s="11">
        <v>20</v>
      </c>
      <c r="E1234" s="12">
        <v>1672.8799999999999</v>
      </c>
      <c r="F1234" s="12">
        <f>E1234/100*$I$2*Main!$AB$2</f>
        <v>0</v>
      </c>
      <c r="G1234" s="13">
        <f>F1234*Main!$AB$3</f>
        <v>0</v>
      </c>
      <c r="H1234" s="16"/>
    </row>
    <row r="1235" spans="1:8">
      <c r="A1235" s="69">
        <v>9256881</v>
      </c>
      <c r="B1235" s="70" t="s">
        <v>1358</v>
      </c>
      <c r="C1235" s="11" t="s">
        <v>13</v>
      </c>
      <c r="D1235" s="11">
        <v>20</v>
      </c>
      <c r="E1235" s="12">
        <v>1672.8799999999999</v>
      </c>
      <c r="F1235" s="12">
        <f>E1235/100*$I$2*Main!$AB$2</f>
        <v>0</v>
      </c>
      <c r="G1235" s="13">
        <f>F1235*Main!$AB$3</f>
        <v>0</v>
      </c>
      <c r="H1235" s="16"/>
    </row>
    <row r="1236" spans="1:8">
      <c r="A1236" s="69">
        <v>9257260</v>
      </c>
      <c r="B1236" s="70" t="s">
        <v>1359</v>
      </c>
      <c r="C1236" s="11"/>
      <c r="D1236" s="11">
        <v>100</v>
      </c>
      <c r="E1236" s="12">
        <v>107.73</v>
      </c>
      <c r="F1236" s="12">
        <f>E1236/100*$I$2*Main!$AB$2</f>
        <v>0</v>
      </c>
      <c r="G1236" s="13">
        <f>F1236*Main!$AB$3</f>
        <v>0</v>
      </c>
      <c r="H1236" s="16"/>
    </row>
    <row r="1237" spans="1:8">
      <c r="A1237" s="69">
        <v>9257261</v>
      </c>
      <c r="B1237" s="70" t="s">
        <v>1360</v>
      </c>
      <c r="C1237" s="11"/>
      <c r="D1237" s="11">
        <v>100</v>
      </c>
      <c r="E1237" s="12">
        <v>107.73</v>
      </c>
      <c r="F1237" s="12">
        <f>E1237/100*$I$2*Main!$AB$2</f>
        <v>0</v>
      </c>
      <c r="G1237" s="13">
        <f>F1237*Main!$AB$3</f>
        <v>0</v>
      </c>
      <c r="H1237" s="16"/>
    </row>
    <row r="1238" spans="1:8">
      <c r="A1238" s="69">
        <v>9257894</v>
      </c>
      <c r="B1238" s="70" t="s">
        <v>1361</v>
      </c>
      <c r="C1238" s="11"/>
      <c r="D1238" s="11">
        <v>1</v>
      </c>
      <c r="E1238" s="12">
        <v>3726.1600000000003</v>
      </c>
      <c r="F1238" s="12">
        <f>E1238/100*$I$2*Main!$AB$2</f>
        <v>0</v>
      </c>
      <c r="G1238" s="13">
        <f>F1238*Main!$AB$3</f>
        <v>0</v>
      </c>
      <c r="H1238" s="16"/>
    </row>
    <row r="1239" spans="1:8">
      <c r="A1239" s="69">
        <v>9257895</v>
      </c>
      <c r="B1239" s="70" t="s">
        <v>1362</v>
      </c>
      <c r="C1239" s="11"/>
      <c r="D1239" s="11">
        <v>1</v>
      </c>
      <c r="E1239" s="12">
        <v>3726.1600000000003</v>
      </c>
      <c r="F1239" s="12">
        <f>E1239/100*$I$2*Main!$AB$2</f>
        <v>0</v>
      </c>
      <c r="G1239" s="13">
        <f>F1239*Main!$AB$3</f>
        <v>0</v>
      </c>
      <c r="H1239" s="16"/>
    </row>
    <row r="1240" spans="1:8">
      <c r="A1240" s="69">
        <v>9257896</v>
      </c>
      <c r="B1240" s="70" t="s">
        <v>1363</v>
      </c>
      <c r="C1240" s="11"/>
      <c r="D1240" s="11">
        <v>1</v>
      </c>
      <c r="E1240" s="12">
        <v>3726.1600000000003</v>
      </c>
      <c r="F1240" s="12">
        <f>E1240/100*$I$2*Main!$AB$2</f>
        <v>0</v>
      </c>
      <c r="G1240" s="13">
        <f>F1240*Main!$AB$3</f>
        <v>0</v>
      </c>
      <c r="H1240" s="71"/>
    </row>
    <row r="1241" spans="1:8">
      <c r="A1241" s="69">
        <v>9256928</v>
      </c>
      <c r="B1241" s="70" t="s">
        <v>1364</v>
      </c>
      <c r="C1241" s="11"/>
      <c r="D1241" s="11">
        <v>1</v>
      </c>
      <c r="E1241" s="12">
        <v>3280.4900000000002</v>
      </c>
      <c r="F1241" s="12">
        <f>E1241/100*$I$2*Main!$AB$2</f>
        <v>0</v>
      </c>
      <c r="G1241" s="13">
        <f>F1241*Main!$AB$3</f>
        <v>0</v>
      </c>
      <c r="H1241" s="71"/>
    </row>
    <row r="1242" spans="1:8">
      <c r="A1242" s="69">
        <v>9256929</v>
      </c>
      <c r="B1242" s="70" t="s">
        <v>1365</v>
      </c>
      <c r="C1242" s="11"/>
      <c r="D1242" s="11">
        <v>1</v>
      </c>
      <c r="E1242" s="12">
        <v>3286.32</v>
      </c>
      <c r="F1242" s="12">
        <f>E1242/100*$I$2*Main!$AB$2</f>
        <v>0</v>
      </c>
      <c r="G1242" s="13">
        <f>F1242*Main!$AB$3</f>
        <v>0</v>
      </c>
      <c r="H1242" s="71"/>
    </row>
    <row r="1243" spans="1:8">
      <c r="A1243" s="69">
        <v>9256931</v>
      </c>
      <c r="B1243" s="70" t="s">
        <v>1366</v>
      </c>
      <c r="C1243" s="11"/>
      <c r="D1243" s="11">
        <v>1</v>
      </c>
      <c r="E1243" s="12">
        <v>3345.6200000000003</v>
      </c>
      <c r="F1243" s="12">
        <f>E1243/100*$I$2*Main!$AB$2</f>
        <v>0</v>
      </c>
      <c r="G1243" s="13">
        <f>F1243*Main!$AB$3</f>
        <v>0</v>
      </c>
      <c r="H1243" s="16"/>
    </row>
    <row r="1244" spans="1:8">
      <c r="A1244" s="69">
        <v>9256933</v>
      </c>
      <c r="B1244" s="70" t="s">
        <v>1367</v>
      </c>
      <c r="C1244" s="11"/>
      <c r="D1244" s="11">
        <v>1</v>
      </c>
      <c r="E1244" s="12">
        <v>3404.9</v>
      </c>
      <c r="F1244" s="12">
        <f>E1244/100*$I$2*Main!$AB$2</f>
        <v>0</v>
      </c>
      <c r="G1244" s="13">
        <f>F1244*Main!$AB$3</f>
        <v>0</v>
      </c>
      <c r="H1244" s="16"/>
    </row>
    <row r="1245" spans="1:8">
      <c r="A1245" s="69">
        <v>9256935</v>
      </c>
      <c r="B1245" s="70" t="s">
        <v>1368</v>
      </c>
      <c r="C1245" s="11"/>
      <c r="D1245" s="11">
        <v>1</v>
      </c>
      <c r="E1245" s="12">
        <v>3464.19</v>
      </c>
      <c r="F1245" s="12">
        <f>E1245/100*$I$2*Main!$AB$2</f>
        <v>0</v>
      </c>
      <c r="G1245" s="13">
        <f>F1245*Main!$AB$3</f>
        <v>0</v>
      </c>
      <c r="H1245" s="16"/>
    </row>
    <row r="1246" spans="1:8">
      <c r="A1246" s="69">
        <v>9256937</v>
      </c>
      <c r="B1246" s="70" t="s">
        <v>1369</v>
      </c>
      <c r="C1246" s="11"/>
      <c r="D1246" s="11">
        <v>1</v>
      </c>
      <c r="E1246" s="12">
        <v>3523.5</v>
      </c>
      <c r="F1246" s="12">
        <f>E1246/100*$I$2*Main!$AB$2</f>
        <v>0</v>
      </c>
      <c r="G1246" s="13">
        <f>F1246*Main!$AB$3</f>
        <v>0</v>
      </c>
      <c r="H1246" s="16"/>
    </row>
    <row r="1247" spans="1:8">
      <c r="A1247" s="69">
        <v>9256939</v>
      </c>
      <c r="B1247" s="70" t="s">
        <v>1370</v>
      </c>
      <c r="C1247" s="11" t="s">
        <v>13</v>
      </c>
      <c r="D1247" s="11">
        <v>1</v>
      </c>
      <c r="E1247" s="12">
        <v>3630.26</v>
      </c>
      <c r="F1247" s="12">
        <f>E1247/100*$I$2*Main!$AB$2</f>
        <v>0</v>
      </c>
      <c r="G1247" s="13">
        <f>F1247*Main!$AB$3</f>
        <v>0</v>
      </c>
      <c r="H1247" s="71"/>
    </row>
    <row r="1248" spans="1:8">
      <c r="A1248" s="69">
        <v>9256941</v>
      </c>
      <c r="B1248" s="70" t="s">
        <v>1371</v>
      </c>
      <c r="C1248" s="11" t="s">
        <v>13</v>
      </c>
      <c r="D1248" s="11">
        <v>1</v>
      </c>
      <c r="E1248" s="12">
        <v>3689.55</v>
      </c>
      <c r="F1248" s="12">
        <f>E1248/100*$I$2*Main!$AB$2</f>
        <v>0</v>
      </c>
      <c r="G1248" s="13">
        <f>F1248*Main!$AB$3</f>
        <v>0</v>
      </c>
      <c r="H1248" s="71"/>
    </row>
    <row r="1249" spans="1:8">
      <c r="A1249" s="69">
        <v>9256899</v>
      </c>
      <c r="B1249" s="70" t="s">
        <v>1372</v>
      </c>
      <c r="C1249" s="11"/>
      <c r="D1249" s="11">
        <v>20</v>
      </c>
      <c r="E1249" s="12">
        <v>1644.5</v>
      </c>
      <c r="F1249" s="12">
        <f>E1249/100*$I$2*Main!$AB$2</f>
        <v>0</v>
      </c>
      <c r="G1249" s="13">
        <f>F1249*Main!$AB$3</f>
        <v>0</v>
      </c>
      <c r="H1249" s="71"/>
    </row>
    <row r="1250" spans="1:8">
      <c r="A1250" s="69">
        <v>9256900</v>
      </c>
      <c r="B1250" s="70" t="s">
        <v>1373</v>
      </c>
      <c r="C1250" s="11"/>
      <c r="D1250" s="11">
        <v>20</v>
      </c>
      <c r="E1250" s="12">
        <v>1644.5</v>
      </c>
      <c r="F1250" s="12">
        <f>E1250/100*$I$2*Main!$AB$2</f>
        <v>0</v>
      </c>
      <c r="G1250" s="13">
        <f>F1250*Main!$AB$3</f>
        <v>0</v>
      </c>
      <c r="H1250" s="16"/>
    </row>
    <row r="1251" spans="1:8">
      <c r="A1251" s="69">
        <v>9256901</v>
      </c>
      <c r="B1251" s="70" t="s">
        <v>1374</v>
      </c>
      <c r="C1251" s="11"/>
      <c r="D1251" s="11">
        <v>20</v>
      </c>
      <c r="E1251" s="12">
        <v>1647.6299999999999</v>
      </c>
      <c r="F1251" s="12">
        <f>E1251/100*$I$2*Main!$AB$2</f>
        <v>0</v>
      </c>
      <c r="G1251" s="13">
        <f>F1251*Main!$AB$3</f>
        <v>0</v>
      </c>
      <c r="H1251" s="16"/>
    </row>
    <row r="1252" spans="1:8">
      <c r="A1252" s="69">
        <v>9256902</v>
      </c>
      <c r="B1252" s="70" t="s">
        <v>1375</v>
      </c>
      <c r="C1252" s="11"/>
      <c r="D1252" s="11">
        <v>20</v>
      </c>
      <c r="E1252" s="12">
        <v>1647.6299999999999</v>
      </c>
      <c r="F1252" s="12">
        <f>E1252/100*$I$2*Main!$AB$2</f>
        <v>0</v>
      </c>
      <c r="G1252" s="13">
        <f>F1252*Main!$AB$3</f>
        <v>0</v>
      </c>
      <c r="H1252" s="16"/>
    </row>
    <row r="1253" spans="1:8">
      <c r="A1253" s="69">
        <v>9256905</v>
      </c>
      <c r="B1253" s="70" t="s">
        <v>1376</v>
      </c>
      <c r="C1253" s="11"/>
      <c r="D1253" s="11">
        <v>20</v>
      </c>
      <c r="E1253" s="12">
        <v>1679.19</v>
      </c>
      <c r="F1253" s="12">
        <f>E1253/100*$I$2*Main!$AB$2</f>
        <v>0</v>
      </c>
      <c r="G1253" s="13">
        <f>F1253*Main!$AB$3</f>
        <v>0</v>
      </c>
      <c r="H1253" s="16"/>
    </row>
    <row r="1254" spans="1:8">
      <c r="A1254" s="69">
        <v>9256906</v>
      </c>
      <c r="B1254" s="70" t="s">
        <v>1377</v>
      </c>
      <c r="C1254" s="11"/>
      <c r="D1254" s="11">
        <v>20</v>
      </c>
      <c r="E1254" s="12">
        <v>1679.19</v>
      </c>
      <c r="F1254" s="12">
        <f>E1254/100*$I$2*Main!$AB$2</f>
        <v>0</v>
      </c>
      <c r="G1254" s="13">
        <f>F1254*Main!$AB$3</f>
        <v>0</v>
      </c>
      <c r="H1254" s="16"/>
    </row>
    <row r="1255" spans="1:8">
      <c r="A1255" s="69">
        <v>9256909</v>
      </c>
      <c r="B1255" s="70" t="s">
        <v>1378</v>
      </c>
      <c r="C1255" s="11"/>
      <c r="D1255" s="11">
        <v>20</v>
      </c>
      <c r="E1255" s="12">
        <v>1710.71</v>
      </c>
      <c r="F1255" s="12">
        <f>E1255/100*$I$2*Main!$AB$2</f>
        <v>0</v>
      </c>
      <c r="G1255" s="13">
        <f>F1255*Main!$AB$3</f>
        <v>0</v>
      </c>
      <c r="H1255" s="16"/>
    </row>
    <row r="1256" spans="1:8">
      <c r="A1256" s="69">
        <v>9256910</v>
      </c>
      <c r="B1256" s="70" t="s">
        <v>1379</v>
      </c>
      <c r="C1256" s="11"/>
      <c r="D1256" s="11">
        <v>20</v>
      </c>
      <c r="E1256" s="12">
        <v>1710.71</v>
      </c>
      <c r="F1256" s="12">
        <f>E1256/100*$I$2*Main!$AB$2</f>
        <v>0</v>
      </c>
      <c r="G1256" s="13">
        <f>F1256*Main!$AB$3</f>
        <v>0</v>
      </c>
      <c r="H1256" s="16"/>
    </row>
    <row r="1257" spans="1:8">
      <c r="A1257" s="69">
        <v>9256913</v>
      </c>
      <c r="B1257" s="70" t="s">
        <v>1380</v>
      </c>
      <c r="C1257" s="11"/>
      <c r="D1257" s="11">
        <v>20</v>
      </c>
      <c r="E1257" s="12">
        <v>1742.27</v>
      </c>
      <c r="F1257" s="12">
        <f>E1257/100*$I$2*Main!$AB$2</f>
        <v>0</v>
      </c>
      <c r="G1257" s="13">
        <f>F1257*Main!$AB$3</f>
        <v>0</v>
      </c>
      <c r="H1257" s="16"/>
    </row>
    <row r="1258" spans="1:8">
      <c r="A1258" s="69">
        <v>9256914</v>
      </c>
      <c r="B1258" s="70" t="s">
        <v>1381</v>
      </c>
      <c r="C1258" s="11"/>
      <c r="D1258" s="11">
        <v>20</v>
      </c>
      <c r="E1258" s="12">
        <v>1742.27</v>
      </c>
      <c r="F1258" s="12">
        <f>E1258/100*$I$2*Main!$AB$2</f>
        <v>0</v>
      </c>
      <c r="G1258" s="13">
        <f>F1258*Main!$AB$3</f>
        <v>0</v>
      </c>
      <c r="H1258" s="16"/>
    </row>
    <row r="1259" spans="1:8">
      <c r="A1259" s="69">
        <v>9256917</v>
      </c>
      <c r="B1259" s="70" t="s">
        <v>1382</v>
      </c>
      <c r="C1259" s="11"/>
      <c r="D1259" s="11">
        <v>20</v>
      </c>
      <c r="E1259" s="12">
        <v>1773.86</v>
      </c>
      <c r="F1259" s="12">
        <f>E1259/100*$I$2*Main!$AB$2</f>
        <v>0</v>
      </c>
      <c r="G1259" s="13">
        <f>F1259*Main!$AB$3</f>
        <v>0</v>
      </c>
      <c r="H1259" s="16"/>
    </row>
    <row r="1260" spans="1:8">
      <c r="A1260" s="69">
        <v>9256918</v>
      </c>
      <c r="B1260" s="70" t="s">
        <v>1383</v>
      </c>
      <c r="C1260" s="11"/>
      <c r="D1260" s="11">
        <v>20</v>
      </c>
      <c r="E1260" s="12">
        <v>1773.86</v>
      </c>
      <c r="F1260" s="12">
        <f>E1260/100*$I$2*Main!$AB$2</f>
        <v>0</v>
      </c>
      <c r="G1260" s="13">
        <f>F1260*Main!$AB$3</f>
        <v>0</v>
      </c>
      <c r="H1260" s="16"/>
    </row>
    <row r="1261" spans="1:8">
      <c r="A1261" s="69">
        <v>9256921</v>
      </c>
      <c r="B1261" s="70" t="s">
        <v>1384</v>
      </c>
      <c r="C1261" s="11" t="s">
        <v>13</v>
      </c>
      <c r="D1261" s="11">
        <v>20</v>
      </c>
      <c r="E1261" s="12">
        <v>1830.6299999999999</v>
      </c>
      <c r="F1261" s="12">
        <f>E1261/100*$I$2*Main!$AB$2</f>
        <v>0</v>
      </c>
      <c r="G1261" s="13">
        <f>F1261*Main!$AB$3</f>
        <v>0</v>
      </c>
      <c r="H1261" s="71"/>
    </row>
    <row r="1262" spans="1:8">
      <c r="A1262" s="69">
        <v>9256922</v>
      </c>
      <c r="B1262" s="70" t="s">
        <v>1385</v>
      </c>
      <c r="C1262" s="11" t="s">
        <v>13</v>
      </c>
      <c r="D1262" s="11">
        <v>20</v>
      </c>
      <c r="E1262" s="12">
        <v>1830.6299999999999</v>
      </c>
      <c r="F1262" s="12">
        <f>E1262/100*$I$2*Main!$AB$2</f>
        <v>0</v>
      </c>
      <c r="G1262" s="13">
        <f>F1262*Main!$AB$3</f>
        <v>0</v>
      </c>
      <c r="H1262" s="16"/>
    </row>
    <row r="1263" spans="1:8">
      <c r="A1263" s="69">
        <v>9256925</v>
      </c>
      <c r="B1263" s="70" t="s">
        <v>1386</v>
      </c>
      <c r="C1263" s="11" t="s">
        <v>13</v>
      </c>
      <c r="D1263" s="11">
        <v>20</v>
      </c>
      <c r="E1263" s="12">
        <v>1887.42</v>
      </c>
      <c r="F1263" s="12">
        <f>E1263/100*$I$2*Main!$AB$2</f>
        <v>0</v>
      </c>
      <c r="G1263" s="13">
        <f>F1263*Main!$AB$3</f>
        <v>0</v>
      </c>
      <c r="H1263" s="16"/>
    </row>
    <row r="1264" spans="1:8">
      <c r="A1264" s="69">
        <v>9256926</v>
      </c>
      <c r="B1264" s="70" t="s">
        <v>1387</v>
      </c>
      <c r="C1264" s="11" t="s">
        <v>13</v>
      </c>
      <c r="D1264" s="11">
        <v>20</v>
      </c>
      <c r="E1264" s="12">
        <v>1887.42</v>
      </c>
      <c r="F1264" s="12">
        <f>E1264/100*$I$2*Main!$AB$2</f>
        <v>0</v>
      </c>
      <c r="G1264" s="13">
        <f>F1264*Main!$AB$3</f>
        <v>0</v>
      </c>
      <c r="H1264" s="16"/>
    </row>
    <row r="1265" spans="1:8">
      <c r="A1265" s="33" t="s">
        <v>1397</v>
      </c>
      <c r="B1265" s="17" t="s">
        <v>1401</v>
      </c>
      <c r="C1265" s="11" t="s">
        <v>13</v>
      </c>
      <c r="D1265" s="11"/>
      <c r="E1265" s="12">
        <v>0</v>
      </c>
      <c r="F1265" s="12">
        <f>E1265/100*$I$2*Main!$AB$2</f>
        <v>0</v>
      </c>
      <c r="G1265" s="13">
        <f>F1265*Main!$AB$3</f>
        <v>0</v>
      </c>
      <c r="H1265" s="1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1"/>
  <dimension ref="A1:AC20"/>
  <sheetViews>
    <sheetView showGridLines="0" showRowColHeaders="0" tabSelected="1" zoomScale="40" zoomScaleNormal="40" workbookViewId="0"/>
  </sheetViews>
  <sheetFormatPr defaultColWidth="9.1796875" defaultRowHeight="14.5"/>
  <cols>
    <col min="1" max="1" width="2.1796875" style="140" customWidth="1"/>
    <col min="2" max="3" width="9.1796875" style="140"/>
    <col min="4" max="7" width="9.1796875" style="140" customWidth="1"/>
    <col min="8" max="8" width="29.54296875" style="140" customWidth="1"/>
    <col min="9" max="9" width="15" style="140" customWidth="1"/>
    <col min="10" max="10" width="9" style="140" customWidth="1"/>
    <col min="11" max="11" width="9.1796875" style="140"/>
    <col min="12" max="12" width="10.453125" style="140" customWidth="1"/>
    <col min="13" max="19" width="9.1796875" style="140"/>
    <col min="20" max="20" width="7" style="140" customWidth="1"/>
    <col min="21" max="21" width="17.81640625" style="140" customWidth="1"/>
    <col min="22" max="22" width="3.1796875" style="140" customWidth="1"/>
    <col min="23" max="23" width="4.1796875" style="140" customWidth="1"/>
    <col min="24" max="24" width="4.453125" style="140" customWidth="1"/>
    <col min="25" max="25" width="4.1796875" style="140" customWidth="1"/>
    <col min="26" max="26" width="9.1796875" style="140" hidden="1" customWidth="1"/>
    <col min="27" max="27" width="27.1796875" style="140" customWidth="1"/>
    <col min="28" max="28" width="22" style="140" customWidth="1"/>
    <col min="29" max="16384" width="9.1796875" style="140"/>
  </cols>
  <sheetData>
    <row r="1" spans="1:29">
      <c r="A1" s="139" t="s">
        <v>4</v>
      </c>
    </row>
    <row r="2" spans="1:29" ht="58.5" customHeight="1">
      <c r="AA2" s="142"/>
      <c r="AB2" s="146"/>
      <c r="AC2" s="141"/>
    </row>
    <row r="3" spans="1:29" ht="59" customHeight="1">
      <c r="AA3" s="142"/>
      <c r="AB3" s="145"/>
      <c r="AC3" s="141"/>
    </row>
    <row r="4" spans="1:29">
      <c r="AA4" s="141"/>
      <c r="AB4" s="141"/>
      <c r="AC4" s="141"/>
    </row>
    <row r="5" spans="1:29">
      <c r="AA5" s="141"/>
      <c r="AB5" s="141"/>
      <c r="AC5" s="141"/>
    </row>
    <row r="6" spans="1:29">
      <c r="AA6" s="143"/>
      <c r="AB6" s="143"/>
      <c r="AC6" s="141"/>
    </row>
    <row r="7" spans="1:29" s="144" customFormat="1" ht="22.5" customHeight="1">
      <c r="AA7" s="143"/>
      <c r="AB7" s="143"/>
      <c r="AC7" s="143"/>
    </row>
    <row r="8" spans="1:29" s="144" customFormat="1" ht="15" customHeight="1">
      <c r="AA8" s="143"/>
      <c r="AB8" s="143"/>
      <c r="AC8" s="143"/>
    </row>
    <row r="9" spans="1:29" s="144" customFormat="1" ht="15" customHeight="1">
      <c r="AC9" s="143"/>
    </row>
    <row r="10" spans="1:29" s="144" customFormat="1" ht="15" customHeight="1">
      <c r="AC10" s="143"/>
    </row>
    <row r="11" spans="1:29" s="144" customFormat="1" ht="15" customHeight="1"/>
    <row r="12" spans="1:29" s="144" customFormat="1" ht="15" customHeight="1"/>
    <row r="13" spans="1:29" s="144" customFormat="1" ht="15" customHeight="1"/>
    <row r="14" spans="1:29" s="144" customFormat="1" ht="15" customHeight="1"/>
    <row r="15" spans="1:29" s="144" customFormat="1" ht="15" customHeight="1"/>
    <row r="16" spans="1:29" s="144" customFormat="1" ht="15" customHeight="1"/>
    <row r="17" spans="27:28" s="144" customFormat="1" ht="15" customHeight="1"/>
    <row r="18" spans="27:28" s="144" customFormat="1" ht="15" customHeight="1"/>
    <row r="19" spans="27:28" s="144" customFormat="1" ht="15" customHeight="1">
      <c r="AA19" s="140"/>
      <c r="AB19" s="140"/>
    </row>
    <row r="20" spans="27:28" s="144" customFormat="1" ht="15" customHeight="1">
      <c r="AA20" s="140"/>
      <c r="AB20" s="140"/>
    </row>
  </sheetData>
  <sheetProtection algorithmName="SHA-512" hashValue="f9KgGzECOImMnYkSYLMx3KWYKYGSmItKjRDhDVti7hyP9xhcRXRmqZ/cW1hYVHfHXyrV3G/TR4dveVoLUlAeeA==" saltValue="CqxAGHCnQ9UD8m/tL3h7jg==" spinCount="100000" sheet="1" objects="1" scenarios="1"/>
  <pageMargins left="0.7" right="0.7" top="0.75" bottom="0.75" header="0.3" footer="0.3"/>
  <pageSetup paperSize="9" orientation="portrait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FFE6A-8136-4188-BA26-A2A2193EA73E}">
  <sheetPr codeName="Лист10">
    <tabColor rgb="FF1A1A18"/>
  </sheetPr>
  <dimension ref="B1:BB546"/>
  <sheetViews>
    <sheetView showRowColHeaders="0" zoomScale="60" zoomScaleNormal="60" workbookViewId="0"/>
  </sheetViews>
  <sheetFormatPr defaultColWidth="9.1796875" defaultRowHeight="14.5"/>
  <cols>
    <col min="1" max="1" width="1.1796875" style="22" customWidth="1"/>
    <col min="2" max="2" width="35.81640625" style="22" customWidth="1"/>
    <col min="3" max="3" width="14" style="22" customWidth="1"/>
    <col min="4" max="4" width="9.1796875" style="22"/>
    <col min="5" max="5" width="1.1796875" style="22" customWidth="1"/>
    <col min="6" max="6" width="14.81640625" style="22" customWidth="1"/>
    <col min="7" max="7" width="9.6328125" style="22" customWidth="1"/>
    <col min="8" max="8" width="5.453125" style="22" customWidth="1"/>
    <col min="9" max="9" width="12.7265625" style="22" customWidth="1"/>
    <col min="10" max="10" width="8.26953125" style="22" customWidth="1"/>
    <col min="11" max="11" width="9.6328125" style="22" customWidth="1"/>
    <col min="12" max="12" width="3.36328125" style="22" customWidth="1"/>
    <col min="13" max="21" width="5.1796875" style="22" customWidth="1"/>
    <col min="22" max="22" width="7" style="22" customWidth="1"/>
    <col min="23" max="30" width="9.1796875" style="22"/>
    <col min="31" max="31" width="14.81640625" style="22" customWidth="1"/>
    <col min="32" max="32" width="9" style="22" customWidth="1"/>
    <col min="33" max="33" width="9.1796875" style="22" customWidth="1"/>
    <col min="34" max="38" width="9.1796875" style="22" hidden="1" customWidth="1"/>
    <col min="39" max="39" width="28.26953125" style="22" hidden="1" customWidth="1"/>
    <col min="40" max="40" width="9.1796875" style="22" hidden="1" customWidth="1"/>
    <col min="41" max="41" width="35.36328125" style="22" hidden="1" customWidth="1"/>
    <col min="42" max="54" width="9.1796875" style="22" hidden="1" customWidth="1"/>
    <col min="55" max="57" width="9.1796875" style="22" customWidth="1"/>
    <col min="58" max="16384" width="9.1796875" style="22"/>
  </cols>
  <sheetData>
    <row r="1" spans="2:47" ht="69" customHeight="1" thickBot="1">
      <c r="B1" s="18"/>
      <c r="C1" s="226"/>
      <c r="D1" s="226"/>
      <c r="O1" s="239" t="str">
        <f>IF(F11=0,"Толщина корпуса",F11)</f>
        <v>Толщина корпуса</v>
      </c>
      <c r="P1" s="239"/>
      <c r="Q1" s="239"/>
      <c r="R1" s="239"/>
      <c r="U1" s="223" t="str">
        <f>IF(F13=0,"Наложение",F13)</f>
        <v>Наложение</v>
      </c>
      <c r="V1" s="223"/>
      <c r="W1" s="220" t="str">
        <f>IF(F15=0,"Наложение",F15)</f>
        <v>Наложение</v>
      </c>
      <c r="X1" s="220"/>
      <c r="Z1" s="221" t="str">
        <f>IF(F16=0,"Наложение",F16)</f>
        <v>Наложение</v>
      </c>
      <c r="AA1" s="221"/>
    </row>
    <row r="2" spans="2:47" ht="17.149999999999999" customHeight="1">
      <c r="B2" s="227" t="s">
        <v>54</v>
      </c>
      <c r="C2" s="228"/>
      <c r="D2" s="228"/>
      <c r="E2" s="228"/>
      <c r="F2" s="229"/>
      <c r="I2" s="72"/>
      <c r="N2" s="73"/>
      <c r="AB2" s="195" t="str">
        <f>IF(J28=0,"Ящик №6",J28)</f>
        <v>Ящик №6</v>
      </c>
      <c r="AC2" s="195"/>
      <c r="AM2" s="20" t="s">
        <v>1396</v>
      </c>
      <c r="AO2" s="20" t="s">
        <v>81</v>
      </c>
    </row>
    <row r="3" spans="2:47" ht="17.149999999999999" customHeight="1">
      <c r="B3" s="74" t="s">
        <v>1396</v>
      </c>
      <c r="C3" s="176"/>
      <c r="D3" s="230"/>
      <c r="E3" s="230"/>
      <c r="F3" s="231"/>
      <c r="O3" s="73"/>
      <c r="T3" s="75"/>
      <c r="V3" s="76" t="str">
        <f>IF(F12=0,"Зазор",F12)</f>
        <v>Зазор</v>
      </c>
      <c r="W3" s="77"/>
      <c r="X3" s="77"/>
      <c r="AM3" s="20" t="s">
        <v>144</v>
      </c>
      <c r="AO3" s="20" t="s">
        <v>1398</v>
      </c>
    </row>
    <row r="4" spans="2:47" ht="17.149999999999999" customHeight="1">
      <c r="B4" s="74" t="s">
        <v>35</v>
      </c>
      <c r="C4" s="67"/>
      <c r="D4" s="68"/>
      <c r="E4" s="68"/>
      <c r="F4" s="78"/>
      <c r="AB4" s="195" t="str">
        <f>IF(J29=0,"Ящик №5",J29)</f>
        <v>Ящик №5</v>
      </c>
      <c r="AC4" s="195"/>
      <c r="AM4" s="20" t="s">
        <v>142</v>
      </c>
      <c r="AO4" s="20" t="s">
        <v>1399</v>
      </c>
    </row>
    <row r="5" spans="2:47" ht="17.149999999999999" customHeight="1">
      <c r="B5" s="74" t="s">
        <v>38</v>
      </c>
      <c r="C5" s="67"/>
      <c r="D5" s="68"/>
      <c r="E5" s="68"/>
      <c r="F5" s="78"/>
      <c r="AB5" s="195"/>
      <c r="AC5" s="195"/>
      <c r="AM5" s="20" t="s">
        <v>143</v>
      </c>
      <c r="AO5" s="20" t="s">
        <v>1400</v>
      </c>
    </row>
    <row r="6" spans="2:47" ht="17.149999999999999" customHeight="1">
      <c r="B6" s="74" t="s">
        <v>73</v>
      </c>
      <c r="C6" s="67"/>
      <c r="D6" s="68"/>
      <c r="E6" s="68"/>
      <c r="F6" s="78"/>
      <c r="V6" s="76" t="str">
        <f>IF(F12=0,"Зазор",F12)</f>
        <v>Зазор</v>
      </c>
      <c r="AM6" s="27">
        <v>1</v>
      </c>
      <c r="AO6" s="27">
        <v>1</v>
      </c>
    </row>
    <row r="7" spans="2:47" ht="17.149999999999999" customHeight="1">
      <c r="B7" s="74" t="s">
        <v>74</v>
      </c>
      <c r="C7" s="67"/>
      <c r="D7" s="68"/>
      <c r="E7" s="68"/>
      <c r="F7" s="78"/>
      <c r="G7" s="79"/>
      <c r="H7" s="80" t="e">
        <f>PRODUCT(F9/AO17)</f>
        <v>#DIV/0!</v>
      </c>
      <c r="I7" s="81" t="s">
        <v>89</v>
      </c>
      <c r="J7" s="79"/>
      <c r="K7" s="222" t="str">
        <f>IF(F9=0,"Высота",F9)</f>
        <v>Высота</v>
      </c>
      <c r="L7" s="222"/>
      <c r="AB7" s="195" t="str">
        <f>IF(J30=0,"Ящик №4",J30)</f>
        <v>Ящик №4</v>
      </c>
      <c r="AC7" s="195"/>
      <c r="AM7" s="23"/>
      <c r="AO7" s="82"/>
    </row>
    <row r="8" spans="2:47" ht="17.149999999999999" customHeight="1">
      <c r="B8" s="232"/>
      <c r="C8" s="233"/>
      <c r="D8" s="233"/>
      <c r="E8" s="233"/>
      <c r="F8" s="234"/>
      <c r="AB8" s="195"/>
      <c r="AC8" s="195"/>
      <c r="AO8" s="20" t="s">
        <v>82</v>
      </c>
      <c r="AQ8" s="22">
        <v>1</v>
      </c>
      <c r="AR8" s="22">
        <v>0</v>
      </c>
      <c r="AT8" s="22">
        <v>1</v>
      </c>
      <c r="AU8" s="22">
        <v>0</v>
      </c>
    </row>
    <row r="9" spans="2:47" ht="17" customHeight="1">
      <c r="B9" s="74" t="s">
        <v>75</v>
      </c>
      <c r="C9" s="83"/>
      <c r="D9" s="83"/>
      <c r="E9" s="84">
        <f t="shared" ref="E9:E16" si="0">F9</f>
        <v>0</v>
      </c>
      <c r="F9" s="64"/>
      <c r="G9" s="85"/>
      <c r="H9" s="86">
        <f>PRODUCT(F9-2*F11)</f>
        <v>0</v>
      </c>
      <c r="I9" s="87" t="s">
        <v>83</v>
      </c>
      <c r="J9" s="86"/>
      <c r="K9" s="85"/>
      <c r="V9" s="76" t="str">
        <f>IF(F12=0,"Зазор",F12)</f>
        <v>Зазор</v>
      </c>
      <c r="AO9" s="20">
        <v>1</v>
      </c>
      <c r="AQ9" s="22">
        <v>2</v>
      </c>
      <c r="AR9" s="22">
        <v>1</v>
      </c>
      <c r="AT9" s="22">
        <v>2</v>
      </c>
      <c r="AU9" s="22">
        <v>270</v>
      </c>
    </row>
    <row r="10" spans="2:47" ht="17" customHeight="1">
      <c r="B10" s="88" t="s">
        <v>76</v>
      </c>
      <c r="C10" s="24"/>
      <c r="D10" s="24"/>
      <c r="E10" s="25">
        <f t="shared" si="0"/>
        <v>0</v>
      </c>
      <c r="F10" s="53"/>
      <c r="G10" s="29"/>
      <c r="H10" s="29">
        <f>PRODUCT(F10-2*F11)</f>
        <v>0</v>
      </c>
      <c r="I10" s="89" t="s">
        <v>84</v>
      </c>
      <c r="J10" s="85"/>
      <c r="K10" s="85"/>
      <c r="AB10" s="195" t="str">
        <f>IF(J31=0,"Ящик №3",J31)</f>
        <v>Ящик №3</v>
      </c>
      <c r="AC10" s="195"/>
      <c r="AO10" s="20">
        <v>2</v>
      </c>
      <c r="AQ10" s="22">
        <v>3</v>
      </c>
      <c r="AR10" s="22">
        <v>2</v>
      </c>
      <c r="AT10" s="22">
        <v>3</v>
      </c>
      <c r="AU10" s="22">
        <v>300</v>
      </c>
    </row>
    <row r="11" spans="2:47" ht="17" customHeight="1">
      <c r="B11" s="88" t="s">
        <v>77</v>
      </c>
      <c r="C11" s="24"/>
      <c r="D11" s="24"/>
      <c r="E11" s="25">
        <f t="shared" si="0"/>
        <v>0</v>
      </c>
      <c r="F11" s="53"/>
      <c r="G11" s="24"/>
      <c r="H11" s="24"/>
      <c r="I11" s="24"/>
      <c r="J11" s="24"/>
      <c r="AB11" s="195"/>
      <c r="AC11" s="195"/>
      <c r="AM11" s="20" t="s">
        <v>35</v>
      </c>
      <c r="AO11" s="20">
        <v>3</v>
      </c>
      <c r="AQ11" s="22">
        <v>4</v>
      </c>
      <c r="AR11" s="22">
        <v>3</v>
      </c>
      <c r="AT11" s="22">
        <v>4</v>
      </c>
      <c r="AU11" s="22">
        <v>350</v>
      </c>
    </row>
    <row r="12" spans="2:47" ht="17" customHeight="1">
      <c r="B12" s="88" t="s">
        <v>78</v>
      </c>
      <c r="C12" s="24"/>
      <c r="D12" s="24"/>
      <c r="E12" s="25">
        <f t="shared" si="0"/>
        <v>0</v>
      </c>
      <c r="F12" s="53"/>
      <c r="G12" s="85"/>
      <c r="H12" s="89"/>
      <c r="I12" s="89" t="s">
        <v>88</v>
      </c>
      <c r="J12" s="89"/>
      <c r="K12" s="85"/>
      <c r="L12" s="24"/>
      <c r="M12" s="24"/>
      <c r="N12" s="24"/>
      <c r="V12" s="76" t="str">
        <f>IF(F12=0,"Зазор",F12)</f>
        <v>Зазор</v>
      </c>
      <c r="AM12" s="20" t="s">
        <v>55</v>
      </c>
      <c r="AO12" s="66">
        <v>4</v>
      </c>
      <c r="AQ12" s="22">
        <v>5</v>
      </c>
      <c r="AR12" s="22">
        <v>4</v>
      </c>
      <c r="AT12" s="22">
        <v>5</v>
      </c>
      <c r="AU12" s="22">
        <v>400</v>
      </c>
    </row>
    <row r="13" spans="2:47" ht="17" customHeight="1">
      <c r="B13" s="74" t="s">
        <v>90</v>
      </c>
      <c r="C13" s="24"/>
      <c r="D13" s="24"/>
      <c r="E13" s="25">
        <f t="shared" si="0"/>
        <v>0</v>
      </c>
      <c r="F13" s="53"/>
      <c r="G13" s="85"/>
      <c r="H13" s="90">
        <f>PRODUCT(F11-F13)</f>
        <v>0</v>
      </c>
      <c r="I13" s="89" t="s">
        <v>85</v>
      </c>
      <c r="J13" s="24"/>
      <c r="L13" s="24"/>
      <c r="M13" s="24"/>
      <c r="N13" s="24"/>
      <c r="AB13" s="195" t="str">
        <f>IF(J32=0,"Ящик №2",J32)</f>
        <v>Ящик №2</v>
      </c>
      <c r="AC13" s="195"/>
      <c r="AM13" s="20" t="s">
        <v>26</v>
      </c>
      <c r="AO13" s="20">
        <v>5</v>
      </c>
      <c r="AQ13" s="22">
        <v>6</v>
      </c>
      <c r="AR13" s="22">
        <v>5</v>
      </c>
      <c r="AT13" s="22">
        <v>6</v>
      </c>
      <c r="AU13" s="22">
        <v>450</v>
      </c>
    </row>
    <row r="14" spans="2:47" ht="17" customHeight="1">
      <c r="B14" s="74" t="s">
        <v>91</v>
      </c>
      <c r="C14" s="24"/>
      <c r="D14" s="24"/>
      <c r="E14" s="25">
        <f t="shared" si="0"/>
        <v>0</v>
      </c>
      <c r="F14" s="53"/>
      <c r="G14" s="29"/>
      <c r="H14" s="91">
        <f>PRODUCT(F11-F14)</f>
        <v>0</v>
      </c>
      <c r="I14" s="92" t="s">
        <v>86</v>
      </c>
      <c r="J14" s="24"/>
      <c r="L14" s="24"/>
      <c r="M14" s="24"/>
      <c r="N14" s="24"/>
      <c r="AB14" s="195"/>
      <c r="AC14" s="195"/>
      <c r="AM14" s="20" t="s">
        <v>27</v>
      </c>
      <c r="AO14" s="20">
        <v>6</v>
      </c>
      <c r="AQ14" s="22">
        <v>7</v>
      </c>
      <c r="AR14" s="22">
        <v>6</v>
      </c>
      <c r="AT14" s="22">
        <v>7</v>
      </c>
      <c r="AU14" s="22">
        <v>500</v>
      </c>
    </row>
    <row r="15" spans="2:47" ht="17" customHeight="1">
      <c r="B15" s="74" t="s">
        <v>79</v>
      </c>
      <c r="C15" s="24"/>
      <c r="D15" s="24"/>
      <c r="E15" s="25">
        <f t="shared" si="0"/>
        <v>0</v>
      </c>
      <c r="F15" s="53"/>
      <c r="G15" s="29"/>
      <c r="H15" s="91">
        <f>PRODUCT(F11-F15)</f>
        <v>0</v>
      </c>
      <c r="I15" s="92" t="s">
        <v>87</v>
      </c>
      <c r="J15" s="24"/>
      <c r="L15" s="24"/>
      <c r="M15" s="24"/>
      <c r="N15" s="24"/>
      <c r="V15" s="76" t="str">
        <f>IF(F12=0,"Зазор",F12)</f>
        <v>Зазор</v>
      </c>
      <c r="AM15" s="20" t="s">
        <v>28</v>
      </c>
      <c r="AO15" s="27">
        <v>1</v>
      </c>
      <c r="AT15" s="22">
        <v>8</v>
      </c>
      <c r="AU15" s="22">
        <v>550</v>
      </c>
    </row>
    <row r="16" spans="2:47" ht="17" customHeight="1" thickBot="1">
      <c r="B16" s="93" t="s">
        <v>80</v>
      </c>
      <c r="C16" s="94"/>
      <c r="D16" s="94"/>
      <c r="E16" s="95">
        <f t="shared" si="0"/>
        <v>0</v>
      </c>
      <c r="F16" s="65"/>
      <c r="G16" s="29"/>
      <c r="H16" s="91">
        <f>PRODUCT(F11-F16)</f>
        <v>0</v>
      </c>
      <c r="I16" s="92" t="s">
        <v>87</v>
      </c>
      <c r="J16" s="24"/>
      <c r="AB16" s="195" t="str">
        <f>IF(J33=0,"Ящик №1",J33)</f>
        <v>Ящик №1</v>
      </c>
      <c r="AC16" s="195"/>
      <c r="AM16" s="20" t="s">
        <v>29</v>
      </c>
    </row>
    <row r="17" spans="2:54" ht="14.5" customHeight="1">
      <c r="M17" s="96"/>
      <c r="AB17" s="195"/>
      <c r="AC17" s="195"/>
      <c r="AM17" s="20" t="s">
        <v>30</v>
      </c>
      <c r="AO17" s="26">
        <f>VLOOKUP(AO15,AQ8:AR14,2,0)</f>
        <v>0</v>
      </c>
    </row>
    <row r="18" spans="2:54" ht="14.5" customHeight="1">
      <c r="U18" s="238" t="str">
        <f>IF(F14=0,"Наложение",F14)</f>
        <v>Наложение</v>
      </c>
      <c r="V18" s="238"/>
      <c r="AM18" s="20" t="s">
        <v>31</v>
      </c>
      <c r="AO18" s="97">
        <f>F9</f>
        <v>0</v>
      </c>
      <c r="AQ18" s="22">
        <v>1</v>
      </c>
      <c r="AR18" s="22" t="s">
        <v>20</v>
      </c>
    </row>
    <row r="19" spans="2:54" ht="14.5" customHeight="1">
      <c r="R19" s="236" t="str">
        <f>IF(F10=0,"Ширина",F10)</f>
        <v>Ширина</v>
      </c>
      <c r="S19" s="237"/>
      <c r="AM19" s="27">
        <v>1</v>
      </c>
      <c r="AQ19" s="22">
        <v>2</v>
      </c>
      <c r="AR19" s="22" t="s">
        <v>144</v>
      </c>
    </row>
    <row r="20" spans="2:54" ht="14.5" customHeight="1">
      <c r="R20" s="98"/>
      <c r="S20" s="98"/>
      <c r="AO20" s="26">
        <f>VLOOKUP(AM19,AT8:AU15,2,0)</f>
        <v>0</v>
      </c>
      <c r="AQ20" s="22">
        <v>3</v>
      </c>
      <c r="AR20" s="22" t="s">
        <v>142</v>
      </c>
    </row>
    <row r="21" spans="2:54" ht="14.5" customHeight="1">
      <c r="AM21" s="20" t="s">
        <v>37</v>
      </c>
      <c r="AQ21" s="22">
        <v>4</v>
      </c>
      <c r="AR21" s="22" t="s">
        <v>143</v>
      </c>
    </row>
    <row r="22" spans="2:54" ht="27" customHeight="1">
      <c r="B22" s="24"/>
      <c r="C22" s="99"/>
      <c r="D22" s="99"/>
      <c r="E22" s="99"/>
      <c r="F22" s="99"/>
      <c r="G22" s="99"/>
      <c r="H22" s="99"/>
      <c r="I22" s="99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Y22" s="100" t="str">
        <f>IF(L28=0,"Ширина фасада",L28)</f>
        <v>Ширина фасада</v>
      </c>
      <c r="AM22" s="20" t="s">
        <v>39</v>
      </c>
      <c r="AR22" s="26" t="str">
        <f>VLOOKUP(AM6,AQ18:AR21,2,0)</f>
        <v>-</v>
      </c>
    </row>
    <row r="23" spans="2:54" ht="27" customHeight="1" thickBot="1">
      <c r="B23" s="99"/>
      <c r="C23" s="99"/>
      <c r="D23" s="99"/>
      <c r="E23" s="99"/>
      <c r="F23" s="99"/>
      <c r="G23" s="99"/>
      <c r="H23" s="99"/>
      <c r="I23" s="99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AC23" s="261" t="s">
        <v>1403</v>
      </c>
      <c r="AD23" s="261"/>
      <c r="AE23" s="261" t="s">
        <v>1404</v>
      </c>
      <c r="AF23" s="261"/>
      <c r="AM23" s="20" t="s">
        <v>40</v>
      </c>
    </row>
    <row r="24" spans="2:54" ht="27" customHeight="1">
      <c r="B24" s="196" t="s">
        <v>98</v>
      </c>
      <c r="C24" s="197"/>
      <c r="D24" s="197"/>
      <c r="E24" s="197"/>
      <c r="F24" s="197"/>
      <c r="G24" s="197"/>
      <c r="H24" s="197"/>
      <c r="I24" s="197"/>
      <c r="J24" s="196" t="s">
        <v>112</v>
      </c>
      <c r="K24" s="197"/>
      <c r="L24" s="197"/>
      <c r="M24" s="198"/>
      <c r="N24" s="208" t="s">
        <v>119</v>
      </c>
      <c r="O24" s="197"/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8"/>
      <c r="AC24" s="196" t="s">
        <v>120</v>
      </c>
      <c r="AD24" s="197"/>
      <c r="AE24" s="197"/>
      <c r="AF24" s="198"/>
      <c r="AM24" s="20"/>
    </row>
    <row r="25" spans="2:54" ht="27" customHeight="1">
      <c r="B25" s="199"/>
      <c r="C25" s="200"/>
      <c r="D25" s="200"/>
      <c r="E25" s="200"/>
      <c r="F25" s="200"/>
      <c r="G25" s="200"/>
      <c r="H25" s="200"/>
      <c r="I25" s="200"/>
      <c r="J25" s="199"/>
      <c r="K25" s="200"/>
      <c r="L25" s="200"/>
      <c r="M25" s="201"/>
      <c r="N25" s="199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1"/>
      <c r="AC25" s="199"/>
      <c r="AD25" s="200"/>
      <c r="AE25" s="200"/>
      <c r="AF25" s="201"/>
      <c r="AM25" s="27">
        <v>1</v>
      </c>
    </row>
    <row r="26" spans="2:54" ht="14.5" customHeight="1" thickBot="1">
      <c r="B26" s="224"/>
      <c r="C26" s="225"/>
      <c r="D26" s="225"/>
      <c r="E26" s="225"/>
      <c r="F26" s="225"/>
      <c r="G26" s="225"/>
      <c r="H26" s="225"/>
      <c r="I26" s="225"/>
      <c r="J26" s="224"/>
      <c r="K26" s="225"/>
      <c r="L26" s="225"/>
      <c r="M26" s="235"/>
      <c r="N26" s="202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4"/>
      <c r="AC26" s="202"/>
      <c r="AD26" s="203"/>
      <c r="AE26" s="203"/>
      <c r="AF26" s="204"/>
    </row>
    <row r="27" spans="2:54" ht="72" customHeight="1">
      <c r="B27" s="101"/>
      <c r="C27" s="240" t="s">
        <v>99</v>
      </c>
      <c r="D27" s="241"/>
      <c r="E27" s="184" t="s">
        <v>100</v>
      </c>
      <c r="F27" s="242"/>
      <c r="G27" s="243" t="s">
        <v>101</v>
      </c>
      <c r="H27" s="244"/>
      <c r="I27" s="102" t="s">
        <v>110</v>
      </c>
      <c r="J27" s="254" t="s">
        <v>100</v>
      </c>
      <c r="K27" s="255"/>
      <c r="L27" s="256" t="s">
        <v>111</v>
      </c>
      <c r="M27" s="257"/>
      <c r="N27" s="245" t="s">
        <v>113</v>
      </c>
      <c r="O27" s="246"/>
      <c r="P27" s="190"/>
      <c r="Q27" s="189" t="s">
        <v>114</v>
      </c>
      <c r="R27" s="246"/>
      <c r="S27" s="190"/>
      <c r="T27" s="189" t="s">
        <v>115</v>
      </c>
      <c r="U27" s="246"/>
      <c r="V27" s="190"/>
      <c r="W27" s="189" t="s">
        <v>116</v>
      </c>
      <c r="X27" s="190"/>
      <c r="Y27" s="189" t="s">
        <v>118</v>
      </c>
      <c r="Z27" s="190"/>
      <c r="AA27" s="206" t="s">
        <v>117</v>
      </c>
      <c r="AB27" s="207"/>
      <c r="AC27" s="209" t="s">
        <v>133</v>
      </c>
      <c r="AD27" s="210"/>
      <c r="AE27" s="189" t="s">
        <v>1402</v>
      </c>
      <c r="AF27" s="205"/>
    </row>
    <row r="28" spans="2:54" ht="17" customHeight="1">
      <c r="B28" s="158">
        <f>SUM(B36)</f>
        <v>0</v>
      </c>
      <c r="C28" s="186" t="s">
        <v>97</v>
      </c>
      <c r="D28" s="186"/>
      <c r="E28" s="103">
        <f t="shared" ref="E28" si="1">F28</f>
        <v>0</v>
      </c>
      <c r="F28" s="21"/>
      <c r="G28" s="176" t="e">
        <f t="shared" ref="G28:G32" si="2">VLOOKUP(AX61,$AM$37:$AN$41,2)</f>
        <v>#N/A</v>
      </c>
      <c r="H28" s="177"/>
      <c r="I28" s="121">
        <v>101</v>
      </c>
      <c r="J28" s="160">
        <f t="shared" ref="J28:J33" si="3">F28</f>
        <v>0</v>
      </c>
      <c r="K28" s="161"/>
      <c r="L28" s="166">
        <f>F10-H15-H16</f>
        <v>0</v>
      </c>
      <c r="M28" s="167"/>
      <c r="N28" s="160" t="e">
        <f>VLOOKUP($I$28,$AN$37:$AR$41,4)+$AV$46+IF($AN$58&gt;1,$AV$49,0)</f>
        <v>#N/A</v>
      </c>
      <c r="O28" s="163"/>
      <c r="P28" s="161"/>
      <c r="Q28" s="162" t="e">
        <f>VLOOKUP(I28,$AN$37:$AS$41,6)+N28</f>
        <v>#N/A</v>
      </c>
      <c r="R28" s="163"/>
      <c r="S28" s="161"/>
      <c r="T28" s="162">
        <f t="shared" ref="T28:T33" si="4">IF(I28&lt;$AN$40,$AT$39,IF(I28&lt;$AN$41,$AT$40+Q28,$AT$41+Q28))</f>
        <v>0</v>
      </c>
      <c r="U28" s="163"/>
      <c r="V28" s="161"/>
      <c r="W28" s="162">
        <f t="shared" ref="W28:W33" si="5">IF(T28,T28+32,0)</f>
        <v>0</v>
      </c>
      <c r="X28" s="161"/>
      <c r="Y28" s="211">
        <f>$AO$37+$F$15</f>
        <v>14.3</v>
      </c>
      <c r="Z28" s="212"/>
      <c r="AA28" s="211">
        <f>AO37+F16</f>
        <v>14.3</v>
      </c>
      <c r="AB28" s="217"/>
      <c r="AC28" s="160" t="e">
        <f>J33-F13+F12+J32+F12+J31+F12+J30+F12+J29+F12+AV46+IF(AN58&gt;1,AV49,0)+IF(BB45&lt;BB44,0,F11)</f>
        <v>#N/A</v>
      </c>
      <c r="AD28" s="161"/>
      <c r="AE28" s="104" t="s">
        <v>138</v>
      </c>
      <c r="AF28" s="105">
        <v>37</v>
      </c>
    </row>
    <row r="29" spans="2:54" ht="17" customHeight="1">
      <c r="B29" s="159"/>
      <c r="C29" s="186" t="s">
        <v>96</v>
      </c>
      <c r="D29" s="186"/>
      <c r="E29" s="25">
        <f t="shared" ref="E29" si="6">F29</f>
        <v>0</v>
      </c>
      <c r="F29" s="21"/>
      <c r="G29" s="176" t="e">
        <f t="shared" si="2"/>
        <v>#N/A</v>
      </c>
      <c r="H29" s="177"/>
      <c r="I29" s="121">
        <v>139</v>
      </c>
      <c r="J29" s="160">
        <f t="shared" si="3"/>
        <v>0</v>
      </c>
      <c r="K29" s="161"/>
      <c r="L29" s="168"/>
      <c r="M29" s="169"/>
      <c r="N29" s="160" t="e">
        <f>VLOOKUP($I$29,$AN$37:$AR$41,4)+$AV$46+IF($AN$58&gt;1,$AV$49,0)</f>
        <v>#N/A</v>
      </c>
      <c r="O29" s="163"/>
      <c r="P29" s="161"/>
      <c r="Q29" s="162" t="e">
        <f>VLOOKUP(I29,$AN$37:$AS$41,6)+N29</f>
        <v>#N/A</v>
      </c>
      <c r="R29" s="163"/>
      <c r="S29" s="161"/>
      <c r="T29" s="162">
        <f t="shared" si="4"/>
        <v>0</v>
      </c>
      <c r="U29" s="163"/>
      <c r="V29" s="161"/>
      <c r="W29" s="162">
        <f t="shared" si="5"/>
        <v>0</v>
      </c>
      <c r="X29" s="161"/>
      <c r="Y29" s="213"/>
      <c r="Z29" s="214"/>
      <c r="AA29" s="213"/>
      <c r="AB29" s="218"/>
      <c r="AC29" s="160" t="e">
        <f>J33-F13+F12+J32+F12+J31+F12+J30+F12+AV46+IF(AN58&gt;1,AV49,0)+IF(BB45&lt;BB44,0,F11)</f>
        <v>#N/A</v>
      </c>
      <c r="AD29" s="161"/>
      <c r="AE29" s="104" t="s">
        <v>139</v>
      </c>
      <c r="AF29" s="105">
        <f>AF28+32</f>
        <v>69</v>
      </c>
    </row>
    <row r="30" spans="2:54" ht="17" customHeight="1">
      <c r="B30" s="159"/>
      <c r="C30" s="186" t="s">
        <v>95</v>
      </c>
      <c r="D30" s="186"/>
      <c r="E30" s="25">
        <f t="shared" ref="E30:E33" si="7">F30</f>
        <v>0</v>
      </c>
      <c r="F30" s="21"/>
      <c r="G30" s="176" t="e">
        <f t="shared" si="2"/>
        <v>#N/A</v>
      </c>
      <c r="H30" s="177"/>
      <c r="I30" s="121">
        <v>187</v>
      </c>
      <c r="J30" s="160">
        <f t="shared" si="3"/>
        <v>0</v>
      </c>
      <c r="K30" s="161"/>
      <c r="L30" s="168"/>
      <c r="M30" s="169"/>
      <c r="N30" s="160" t="e">
        <f>VLOOKUP($I$30,$AN$37:$AR$41,4)+$AV$46+IF($AN$58&gt;1,$AV$49,0)</f>
        <v>#N/A</v>
      </c>
      <c r="O30" s="163"/>
      <c r="P30" s="161"/>
      <c r="Q30" s="162" t="e">
        <f>VLOOKUP(I30,$AN$37:$AS$41,6)+N30</f>
        <v>#N/A</v>
      </c>
      <c r="R30" s="163"/>
      <c r="S30" s="161"/>
      <c r="T30" s="162" t="e">
        <f t="shared" si="4"/>
        <v>#N/A</v>
      </c>
      <c r="U30" s="163"/>
      <c r="V30" s="161"/>
      <c r="W30" s="162" t="e">
        <f t="shared" si="5"/>
        <v>#N/A</v>
      </c>
      <c r="X30" s="161"/>
      <c r="Y30" s="213"/>
      <c r="Z30" s="214"/>
      <c r="AA30" s="213"/>
      <c r="AB30" s="218"/>
      <c r="AC30" s="160" t="e">
        <f>J33-F13+F12+J32+F12+J31+F12+AV46+IF(AN58&gt;1,AV49,0)+IF(BB45&lt;BB44,0,F11)</f>
        <v>#N/A</v>
      </c>
      <c r="AD30" s="161"/>
      <c r="AE30" s="104" t="s">
        <v>140</v>
      </c>
      <c r="AF30" s="105" t="e">
        <f>VLOOKUP(AO20,AM44:AN52,2)</f>
        <v>#N/A</v>
      </c>
    </row>
    <row r="31" spans="2:54" ht="17" customHeight="1">
      <c r="B31" s="159"/>
      <c r="C31" s="186" t="s">
        <v>94</v>
      </c>
      <c r="D31" s="186"/>
      <c r="E31" s="25">
        <f t="shared" si="7"/>
        <v>0</v>
      </c>
      <c r="F31" s="21"/>
      <c r="G31" s="176" t="e">
        <f>VLOOKUP(AX64,$AM$37:$AN$41,2)</f>
        <v>#N/A</v>
      </c>
      <c r="H31" s="177"/>
      <c r="I31" s="121">
        <v>101</v>
      </c>
      <c r="J31" s="160">
        <f t="shared" si="3"/>
        <v>0</v>
      </c>
      <c r="K31" s="161"/>
      <c r="L31" s="168"/>
      <c r="M31" s="169"/>
      <c r="N31" s="160" t="e">
        <f>VLOOKUP($I$31,$AN$37:$AR$41,4)+$AV$46+IF($AN$58&gt;1,$AV$49,0)</f>
        <v>#N/A</v>
      </c>
      <c r="O31" s="163"/>
      <c r="P31" s="161"/>
      <c r="Q31" s="162" t="e">
        <f>VLOOKUP(I31,$AN$37:$AS$41,6)+N31</f>
        <v>#N/A</v>
      </c>
      <c r="R31" s="163"/>
      <c r="S31" s="161"/>
      <c r="T31" s="162">
        <f t="shared" si="4"/>
        <v>0</v>
      </c>
      <c r="U31" s="163"/>
      <c r="V31" s="161"/>
      <c r="W31" s="162">
        <f t="shared" si="5"/>
        <v>0</v>
      </c>
      <c r="X31" s="161"/>
      <c r="Y31" s="213"/>
      <c r="Z31" s="214"/>
      <c r="AA31" s="213"/>
      <c r="AB31" s="218"/>
      <c r="AC31" s="160" t="e">
        <f>J33-F13+F12+J32+F12+AV46+IF($AN$58&gt;1,$AV$49,0)+IF(BB45&lt;BB44,0,F11)</f>
        <v>#N/A</v>
      </c>
      <c r="AD31" s="161"/>
      <c r="AE31" s="104" t="s">
        <v>141</v>
      </c>
      <c r="AF31" s="105" t="e">
        <f>VLOOKUP(AO20,AM44:AO52,3)</f>
        <v>#N/A</v>
      </c>
      <c r="AM31" s="106"/>
      <c r="AN31" s="106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</row>
    <row r="32" spans="2:54" ht="17" customHeight="1">
      <c r="B32" s="159"/>
      <c r="C32" s="186" t="s">
        <v>93</v>
      </c>
      <c r="D32" s="186"/>
      <c r="E32" s="25">
        <f t="shared" si="7"/>
        <v>0</v>
      </c>
      <c r="F32" s="21"/>
      <c r="G32" s="176" t="e">
        <f t="shared" si="2"/>
        <v>#N/A</v>
      </c>
      <c r="H32" s="177"/>
      <c r="I32" s="121">
        <v>139</v>
      </c>
      <c r="J32" s="160">
        <f t="shared" si="3"/>
        <v>0</v>
      </c>
      <c r="K32" s="161"/>
      <c r="L32" s="168"/>
      <c r="M32" s="169"/>
      <c r="N32" s="160" t="e">
        <f>VLOOKUP($I$32,$AN$37:$AR$41,4)+$AV$46+IF($AN$58&gt;1,$AV$49,0)</f>
        <v>#N/A</v>
      </c>
      <c r="O32" s="163"/>
      <c r="P32" s="161"/>
      <c r="Q32" s="162" t="e">
        <f>VLOOKUP(I32,$AN$37:$AS$41,6)+N32</f>
        <v>#N/A</v>
      </c>
      <c r="R32" s="163"/>
      <c r="S32" s="161"/>
      <c r="T32" s="162">
        <f t="shared" si="4"/>
        <v>0</v>
      </c>
      <c r="U32" s="163"/>
      <c r="V32" s="161"/>
      <c r="W32" s="162">
        <f t="shared" si="5"/>
        <v>0</v>
      </c>
      <c r="X32" s="161"/>
      <c r="Y32" s="213"/>
      <c r="Z32" s="214"/>
      <c r="AA32" s="213"/>
      <c r="AB32" s="218"/>
      <c r="AC32" s="160" t="e">
        <f>J33-F13+F12+AV46+IF($AN$58&gt;1,$AV$49,0)+IF(BB45&lt;BB44,0,F11)</f>
        <v>#N/A</v>
      </c>
      <c r="AD32" s="161"/>
      <c r="AE32" s="191"/>
      <c r="AF32" s="192"/>
      <c r="AM32" s="106"/>
      <c r="AN32" s="106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</row>
    <row r="33" spans="2:54" ht="17" customHeight="1" thickBot="1">
      <c r="B33" s="107" t="s">
        <v>137</v>
      </c>
      <c r="C33" s="253" t="s">
        <v>92</v>
      </c>
      <c r="D33" s="253"/>
      <c r="E33" s="95">
        <f t="shared" si="7"/>
        <v>0</v>
      </c>
      <c r="F33" s="120"/>
      <c r="G33" s="182" t="e">
        <f>VLOOKUP(AX66,$AM$37:$AN$41,2)</f>
        <v>#N/A</v>
      </c>
      <c r="H33" s="185"/>
      <c r="I33" s="122">
        <v>187</v>
      </c>
      <c r="J33" s="164">
        <f t="shared" si="3"/>
        <v>0</v>
      </c>
      <c r="K33" s="165"/>
      <c r="L33" s="170"/>
      <c r="M33" s="171"/>
      <c r="N33" s="164" t="e">
        <f>VLOOKUP(I33,AN37:AR41,4)+AC33+F13-IF(AV46&lt;AV49,0,F11)</f>
        <v>#N/A</v>
      </c>
      <c r="O33" s="188"/>
      <c r="P33" s="165"/>
      <c r="Q33" s="187" t="e">
        <f>VLOOKUP(G33,AN37:AS41,6)+N33</f>
        <v>#N/A</v>
      </c>
      <c r="R33" s="188"/>
      <c r="S33" s="165"/>
      <c r="T33" s="187" t="e">
        <f t="shared" si="4"/>
        <v>#N/A</v>
      </c>
      <c r="U33" s="188"/>
      <c r="V33" s="165"/>
      <c r="W33" s="187" t="e">
        <f t="shared" si="5"/>
        <v>#N/A</v>
      </c>
      <c r="X33" s="165"/>
      <c r="Y33" s="215"/>
      <c r="Z33" s="216"/>
      <c r="AA33" s="215"/>
      <c r="AB33" s="219"/>
      <c r="AC33" s="164" t="e">
        <f>IF($AN$58&gt;1,$AV$49,0)+$AV$46+IF(BB45&lt;BB44,0,F11)</f>
        <v>#N/A</v>
      </c>
      <c r="AD33" s="165"/>
      <c r="AE33" s="193"/>
      <c r="AF33" s="194"/>
      <c r="AM33" s="106"/>
      <c r="AN33" s="106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</row>
    <row r="34" spans="2:54" ht="14.5" hidden="1" customHeight="1">
      <c r="B34" s="22">
        <f>F9-H13-H14-(AO17-1)*F12</f>
        <v>0</v>
      </c>
      <c r="AM34" s="106"/>
      <c r="AN34" s="106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</row>
    <row r="35" spans="2:54" ht="14.5" hidden="1" customHeight="1">
      <c r="B35" s="22">
        <f>F33+F32+F31+F30+F29+F28</f>
        <v>0</v>
      </c>
      <c r="AM35" s="106"/>
      <c r="AN35" s="106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</row>
    <row r="36" spans="2:54" ht="42.5" hidden="1" customHeight="1">
      <c r="B36" s="22">
        <f>B34-B35</f>
        <v>0</v>
      </c>
      <c r="AM36" s="108" t="s">
        <v>102</v>
      </c>
      <c r="AN36" s="108"/>
      <c r="AO36" s="108" t="s">
        <v>121</v>
      </c>
      <c r="AP36" s="108"/>
      <c r="AQ36" s="108" t="s">
        <v>122</v>
      </c>
      <c r="AR36" s="108"/>
      <c r="AS36" s="108" t="s">
        <v>123</v>
      </c>
      <c r="AT36" s="108" t="s">
        <v>124</v>
      </c>
      <c r="AU36" s="108" t="s">
        <v>125</v>
      </c>
      <c r="AV36" s="108" t="s">
        <v>126</v>
      </c>
      <c r="AW36" s="109"/>
      <c r="AX36" s="109"/>
      <c r="AY36" s="109"/>
      <c r="AZ36" s="109"/>
      <c r="BA36" s="109"/>
      <c r="BB36" s="109"/>
    </row>
    <row r="37" spans="2:54" ht="14.5" hidden="1" customHeight="1">
      <c r="AM37" s="110">
        <v>41</v>
      </c>
      <c r="AN37" s="110">
        <f>77*IF($AN$58&lt;2,1,0)</f>
        <v>77</v>
      </c>
      <c r="AO37" s="110">
        <v>14.3</v>
      </c>
      <c r="AP37" s="110"/>
      <c r="AQ37" s="110">
        <v>6.5</v>
      </c>
      <c r="AR37" s="110"/>
      <c r="AS37" s="110">
        <v>20</v>
      </c>
      <c r="AT37" s="110"/>
      <c r="AU37" s="110"/>
      <c r="AV37" s="110">
        <v>7</v>
      </c>
      <c r="AW37" s="109"/>
      <c r="AX37" s="109"/>
      <c r="AY37" s="109"/>
      <c r="AZ37" s="109"/>
      <c r="BA37" s="109"/>
      <c r="BB37" s="109"/>
    </row>
    <row r="38" spans="2:54" ht="14.5" hidden="1" customHeight="1">
      <c r="AM38" s="110">
        <v>65</v>
      </c>
      <c r="AN38" s="110">
        <v>101</v>
      </c>
      <c r="AO38" s="110">
        <v>14</v>
      </c>
      <c r="AP38" s="110"/>
      <c r="AQ38" s="110">
        <v>14.5</v>
      </c>
      <c r="AR38" s="110"/>
      <c r="AS38" s="110">
        <v>32</v>
      </c>
      <c r="AT38" s="110"/>
      <c r="AU38" s="110"/>
      <c r="AV38" s="110">
        <v>7.5</v>
      </c>
      <c r="AW38" s="109"/>
      <c r="AX38" s="109"/>
      <c r="AY38" s="109"/>
      <c r="AZ38" s="109"/>
      <c r="BA38" s="109"/>
      <c r="BB38" s="109"/>
    </row>
    <row r="39" spans="2:54" ht="14.5" hidden="1" customHeight="1">
      <c r="AM39" s="110">
        <v>103</v>
      </c>
      <c r="AN39" s="110">
        <v>139</v>
      </c>
      <c r="AO39" s="110">
        <v>13.7</v>
      </c>
      <c r="AP39" s="110"/>
      <c r="AQ39" s="110">
        <v>14.5</v>
      </c>
      <c r="AR39" s="110"/>
      <c r="AS39" s="110">
        <v>32</v>
      </c>
      <c r="AT39" s="110"/>
      <c r="AU39" s="110"/>
      <c r="AV39" s="110">
        <v>17.5</v>
      </c>
      <c r="AW39" s="109"/>
      <c r="AX39" s="109"/>
      <c r="AY39" s="109"/>
      <c r="AZ39" s="109"/>
      <c r="BA39" s="109"/>
      <c r="BB39" s="109"/>
    </row>
    <row r="40" spans="2:54" ht="14.5" hidden="1" customHeight="1">
      <c r="AM40" s="110">
        <v>151</v>
      </c>
      <c r="AN40" s="110">
        <v>187</v>
      </c>
      <c r="AO40" s="110">
        <v>14</v>
      </c>
      <c r="AP40" s="110"/>
      <c r="AQ40" s="110">
        <v>14.5</v>
      </c>
      <c r="AR40" s="110"/>
      <c r="AS40" s="110">
        <v>32</v>
      </c>
      <c r="AT40" s="110">
        <v>32</v>
      </c>
      <c r="AU40" s="110">
        <v>32</v>
      </c>
      <c r="AV40" s="110">
        <v>17.5</v>
      </c>
      <c r="AW40" s="109"/>
      <c r="AX40" s="109"/>
      <c r="AY40" s="109"/>
      <c r="AZ40" s="109"/>
      <c r="BA40" s="109"/>
      <c r="BB40" s="109"/>
    </row>
    <row r="41" spans="2:54" ht="14.5" hidden="1" customHeight="1">
      <c r="AM41" s="110">
        <v>215</v>
      </c>
      <c r="AN41" s="110">
        <f>251*IF($AN$58&lt;2,1,0)</f>
        <v>251</v>
      </c>
      <c r="AO41" s="110">
        <v>14</v>
      </c>
      <c r="AP41" s="110"/>
      <c r="AQ41" s="110">
        <v>14.5</v>
      </c>
      <c r="AR41" s="110"/>
      <c r="AS41" s="110">
        <v>32</v>
      </c>
      <c r="AT41" s="110">
        <v>32</v>
      </c>
      <c r="AU41" s="110">
        <v>32</v>
      </c>
      <c r="AV41" s="110">
        <v>17.5</v>
      </c>
      <c r="AW41" s="109"/>
      <c r="AX41" s="109"/>
      <c r="AY41" s="109"/>
      <c r="AZ41" s="109"/>
      <c r="BA41" s="109"/>
      <c r="BB41" s="109"/>
    </row>
    <row r="42" spans="2:54" ht="14.5" hidden="1" customHeight="1"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</row>
    <row r="43" spans="2:54" ht="14.5" hidden="1" customHeight="1">
      <c r="W43" s="97"/>
      <c r="AM43" s="111" t="s">
        <v>127</v>
      </c>
      <c r="AN43" s="111" t="s">
        <v>128</v>
      </c>
      <c r="AO43" s="111" t="s">
        <v>129</v>
      </c>
      <c r="AP43" s="109"/>
      <c r="AQ43" s="110" t="s">
        <v>41</v>
      </c>
      <c r="AR43" s="110"/>
      <c r="AS43" s="110"/>
      <c r="AT43" s="110"/>
      <c r="AU43" s="110"/>
      <c r="AV43" s="110"/>
      <c r="AW43" s="110"/>
      <c r="AX43" s="109"/>
      <c r="AY43" s="109"/>
      <c r="AZ43" s="109"/>
      <c r="BA43" s="110" t="s">
        <v>130</v>
      </c>
      <c r="BB43" s="110">
        <v>1</v>
      </c>
    </row>
    <row r="44" spans="2:54" ht="14.5" hidden="1" customHeight="1">
      <c r="AM44" s="110">
        <v>270</v>
      </c>
      <c r="AN44" s="110">
        <f>AO44-32</f>
        <v>165</v>
      </c>
      <c r="AO44" s="110">
        <v>197</v>
      </c>
      <c r="AP44" s="109"/>
      <c r="AQ44" s="110"/>
      <c r="AR44" s="110" t="s">
        <v>131</v>
      </c>
      <c r="AS44" s="110" t="s">
        <v>132</v>
      </c>
      <c r="AT44" s="110"/>
      <c r="AU44" s="110"/>
      <c r="AV44" s="110"/>
      <c r="AW44" s="110"/>
      <c r="AX44" s="109"/>
      <c r="AY44" s="109"/>
      <c r="AZ44" s="109"/>
      <c r="BA44" s="110" t="s">
        <v>133</v>
      </c>
      <c r="BB44" s="110">
        <v>2</v>
      </c>
    </row>
    <row r="45" spans="2:54" ht="14.5" hidden="1" customHeight="1">
      <c r="AM45" s="110">
        <v>300</v>
      </c>
      <c r="AN45" s="110">
        <f t="shared" ref="AN45:AN52" si="8">AO45-32</f>
        <v>165</v>
      </c>
      <c r="AO45" s="110">
        <v>197</v>
      </c>
      <c r="AP45" s="109"/>
      <c r="AQ45" s="110"/>
      <c r="AR45" s="110"/>
      <c r="AS45" s="110"/>
      <c r="AT45" s="110"/>
      <c r="AU45" s="110"/>
      <c r="AV45" s="110"/>
      <c r="AW45" s="110">
        <v>38</v>
      </c>
      <c r="AX45" s="109"/>
      <c r="AY45" s="109"/>
      <c r="AZ45" s="109"/>
      <c r="BA45" s="110"/>
      <c r="BB45" s="112">
        <f>VLOOKUP(AC27,BA43:BB44,2)</f>
        <v>2</v>
      </c>
    </row>
    <row r="46" spans="2:54" hidden="1">
      <c r="AM46" s="110">
        <v>350</v>
      </c>
      <c r="AN46" s="110">
        <f t="shared" si="8"/>
        <v>229</v>
      </c>
      <c r="AO46" s="110">
        <v>261</v>
      </c>
      <c r="AP46" s="109"/>
      <c r="AQ46" s="110"/>
      <c r="AR46" s="110"/>
      <c r="AS46" s="110"/>
      <c r="AT46" s="110"/>
      <c r="AU46" s="110" t="s">
        <v>134</v>
      </c>
      <c r="AV46" s="110" t="e">
        <f>VLOOKUP(AO6,AY49:AZ51,2,0)</f>
        <v>#N/A</v>
      </c>
      <c r="AW46" s="110">
        <v>39.5</v>
      </c>
      <c r="AX46" s="109"/>
      <c r="AY46" s="109"/>
      <c r="AZ46" s="109"/>
      <c r="BA46" s="109"/>
      <c r="BB46" s="109"/>
    </row>
    <row r="47" spans="2:54" hidden="1">
      <c r="AM47" s="110">
        <v>400</v>
      </c>
      <c r="AN47" s="110">
        <f t="shared" si="8"/>
        <v>229</v>
      </c>
      <c r="AO47" s="110">
        <v>261</v>
      </c>
      <c r="AP47" s="109"/>
      <c r="AQ47" s="110"/>
      <c r="AR47" s="110"/>
      <c r="AS47" s="110"/>
      <c r="AT47" s="110"/>
      <c r="AU47" s="110" t="s">
        <v>135</v>
      </c>
      <c r="AV47" s="110">
        <v>38</v>
      </c>
      <c r="AW47" s="110"/>
      <c r="AX47" s="109"/>
      <c r="AY47" s="109"/>
      <c r="AZ47" s="109"/>
      <c r="BA47" s="109"/>
      <c r="BB47" s="109"/>
    </row>
    <row r="48" spans="2:54" hidden="1">
      <c r="AM48" s="110">
        <v>450</v>
      </c>
      <c r="AN48" s="110">
        <f t="shared" si="8"/>
        <v>261</v>
      </c>
      <c r="AO48" s="110">
        <v>293</v>
      </c>
      <c r="AP48" s="109"/>
      <c r="AQ48" s="110"/>
      <c r="AR48" s="110"/>
      <c r="AS48" s="110"/>
      <c r="AT48" s="110"/>
      <c r="AU48" s="110" t="s">
        <v>136</v>
      </c>
      <c r="AV48" s="110" t="e">
        <f>AV46-AV47</f>
        <v>#N/A</v>
      </c>
      <c r="AW48" s="110"/>
      <c r="AX48" s="109"/>
      <c r="AY48" s="109"/>
      <c r="AZ48" s="109"/>
      <c r="BA48" s="109"/>
      <c r="BB48" s="109"/>
    </row>
    <row r="49" spans="2:54" hidden="1">
      <c r="AM49" s="110">
        <v>500</v>
      </c>
      <c r="AN49" s="110">
        <f t="shared" si="8"/>
        <v>261</v>
      </c>
      <c r="AO49" s="110">
        <v>293</v>
      </c>
      <c r="AP49" s="109"/>
      <c r="AQ49" s="110">
        <v>3</v>
      </c>
      <c r="AR49" s="110">
        <v>12</v>
      </c>
      <c r="AS49" s="110">
        <v>21</v>
      </c>
      <c r="AT49" s="110"/>
      <c r="AU49" s="110" t="s">
        <v>40</v>
      </c>
      <c r="AV49" s="110">
        <v>3</v>
      </c>
      <c r="AW49" s="110"/>
      <c r="AX49" s="109"/>
      <c r="AY49" s="109">
        <v>2</v>
      </c>
      <c r="AZ49" s="109">
        <v>38</v>
      </c>
      <c r="BA49" s="109"/>
      <c r="BB49" s="109"/>
    </row>
    <row r="50" spans="2:54" hidden="1">
      <c r="AM50" s="110">
        <v>550</v>
      </c>
      <c r="AN50" s="110">
        <f t="shared" si="8"/>
        <v>261</v>
      </c>
      <c r="AO50" s="110">
        <v>293</v>
      </c>
      <c r="AP50" s="109"/>
      <c r="AQ50" s="110"/>
      <c r="AR50" s="110"/>
      <c r="AS50" s="110"/>
      <c r="AT50" s="110"/>
      <c r="AU50" s="110">
        <v>2</v>
      </c>
      <c r="AV50" s="110"/>
      <c r="AW50" s="110">
        <v>1</v>
      </c>
      <c r="AX50" s="109"/>
      <c r="AY50" s="109">
        <v>3</v>
      </c>
      <c r="AZ50" s="109">
        <v>39.5</v>
      </c>
      <c r="BA50" s="109"/>
      <c r="BB50" s="109"/>
    </row>
    <row r="51" spans="2:54" hidden="1">
      <c r="AM51" s="110">
        <v>600</v>
      </c>
      <c r="AN51" s="110">
        <f t="shared" si="8"/>
        <v>261</v>
      </c>
      <c r="AO51" s="110">
        <v>293</v>
      </c>
      <c r="AP51" s="109"/>
      <c r="AQ51" s="110"/>
      <c r="AR51" s="110"/>
      <c r="AS51" s="110"/>
      <c r="AT51" s="110"/>
      <c r="AU51" s="110">
        <v>3</v>
      </c>
      <c r="AV51" s="110"/>
      <c r="AW51" s="110">
        <v>2</v>
      </c>
      <c r="AX51" s="109"/>
      <c r="AY51" s="109">
        <v>4</v>
      </c>
      <c r="AZ51" s="109">
        <v>38</v>
      </c>
      <c r="BA51" s="109"/>
      <c r="BB51" s="109"/>
    </row>
    <row r="52" spans="2:54" hidden="1">
      <c r="AM52" s="110">
        <v>650</v>
      </c>
      <c r="AN52" s="110">
        <f t="shared" si="8"/>
        <v>261</v>
      </c>
      <c r="AO52" s="110">
        <v>293</v>
      </c>
      <c r="AP52" s="109"/>
      <c r="AQ52" s="110"/>
      <c r="AR52" s="110"/>
      <c r="AS52" s="110"/>
      <c r="AT52" s="110"/>
      <c r="AU52" s="110">
        <v>4</v>
      </c>
      <c r="AV52" s="110"/>
      <c r="AW52" s="110">
        <v>1</v>
      </c>
      <c r="AX52" s="109"/>
      <c r="AY52" s="109"/>
      <c r="AZ52" s="109"/>
      <c r="BA52" s="109"/>
      <c r="BB52" s="109"/>
    </row>
    <row r="53" spans="2:54" hidden="1"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</row>
    <row r="54" spans="2:54" ht="15" thickBot="1">
      <c r="AM54" s="110">
        <v>1</v>
      </c>
      <c r="AN54" s="110">
        <v>0</v>
      </c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</row>
    <row r="55" spans="2:54" ht="25.5" customHeight="1" thickBot="1">
      <c r="B55" s="125" t="s">
        <v>21</v>
      </c>
      <c r="C55" s="183" t="s">
        <v>22</v>
      </c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4"/>
      <c r="U55" s="259" t="s">
        <v>23</v>
      </c>
      <c r="V55" s="260"/>
      <c r="W55" s="258"/>
      <c r="X55" s="258"/>
      <c r="AM55" s="110">
        <v>3</v>
      </c>
      <c r="AN55" s="110">
        <v>2</v>
      </c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</row>
    <row r="56" spans="2:54" ht="25.5" customHeight="1">
      <c r="B56" s="113" t="e">
        <f>VLOOKUP(I33,CHOOSE(IF(AR22="Серебристый",1,IF(AR22="Белый",2,3)),AM74:AT126,AM131:AT136,AM141:AT146),MATCH(AO20,AM73:AT73,0),0)</f>
        <v>#N/A</v>
      </c>
      <c r="C56" s="175" t="e">
        <f>VLOOKUP(B56,Цены!$A:$B,2,0)</f>
        <v>#N/A</v>
      </c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8">
        <v>1</v>
      </c>
      <c r="V56" s="179"/>
      <c r="W56" s="247" t="s">
        <v>1390</v>
      </c>
      <c r="X56" s="248"/>
      <c r="Y56" s="124"/>
      <c r="Z56" s="124"/>
      <c r="AA56" s="124"/>
      <c r="AM56" s="23">
        <v>2</v>
      </c>
      <c r="AN56" s="110">
        <v>1</v>
      </c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</row>
    <row r="57" spans="2:54" ht="25.5" customHeight="1">
      <c r="B57" s="114" t="e">
        <f>VLOOKUP($AO$20,$AM$149:$AQ$155,MATCH($AO$6,$AM$148:$AQ$148,0),0)</f>
        <v>#N/A</v>
      </c>
      <c r="C57" s="173" t="str">
        <f>IFERROR(VLOOKUP(B57,Цены!$A:$B,2,0),"-")</f>
        <v>-</v>
      </c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80">
        <v>1</v>
      </c>
      <c r="V57" s="176"/>
      <c r="W57" s="249"/>
      <c r="X57" s="250"/>
      <c r="Y57" s="124"/>
      <c r="Z57" s="124"/>
      <c r="AA57" s="124"/>
      <c r="AM57" s="23">
        <v>4</v>
      </c>
      <c r="AN57" s="110">
        <v>2</v>
      </c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</row>
    <row r="58" spans="2:54" ht="25.5" customHeight="1" thickBot="1">
      <c r="B58" s="115" t="e">
        <f>VLOOKUP($AO$20,$AM$158:$AQ$164,MATCH($AO$6,$AM$148:$AQ$148,0),0)</f>
        <v>#N/A</v>
      </c>
      <c r="C58" s="174" t="str">
        <f>IFERROR(VLOOKUP(B58,Цены!$A:$B,2,0),"-")</f>
        <v>-</v>
      </c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81">
        <v>1</v>
      </c>
      <c r="V58" s="182"/>
      <c r="W58" s="251"/>
      <c r="X58" s="252"/>
      <c r="Y58" s="124"/>
      <c r="Z58" s="124"/>
      <c r="AA58" s="124"/>
      <c r="AM58" s="109"/>
      <c r="AN58" s="112">
        <f>VLOOKUP(AM25,$AM$54:$AN$57,2,0)</f>
        <v>0</v>
      </c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</row>
    <row r="59" spans="2:54" ht="25.5" customHeight="1">
      <c r="B59" s="116" t="e">
        <f>VLOOKUP(I32,CHOOSE(IF(AR22="Серебристый",1,IF(AR22="Белый",2,3)),AM74:AT126,AM131:AT136,AM141:AT146),MATCH(AO20,AM73:AT73,0),0)</f>
        <v>#N/A</v>
      </c>
      <c r="C59" s="172" t="e">
        <f>VLOOKUP(B59,Цены!$A:$B,2,0)</f>
        <v>#N/A</v>
      </c>
      <c r="D59" s="172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8">
        <v>1</v>
      </c>
      <c r="V59" s="179"/>
      <c r="W59" s="247" t="s">
        <v>1391</v>
      </c>
      <c r="X59" s="248"/>
      <c r="Y59" s="124"/>
      <c r="Z59" s="124"/>
      <c r="AA59" s="124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</row>
    <row r="60" spans="2:54" ht="25.5" customHeight="1">
      <c r="B60" s="114" t="e">
        <f>VLOOKUP($AO$20,$AM$149:$AQ$155,MATCH($AO$6,$AM$148:$AQ$148,0),0)</f>
        <v>#N/A</v>
      </c>
      <c r="C60" s="173" t="str">
        <f>IFERROR(VLOOKUP(B60,Цены!$A:$B,2,0),"-")</f>
        <v>-</v>
      </c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80">
        <v>1</v>
      </c>
      <c r="V60" s="176"/>
      <c r="W60" s="249"/>
      <c r="X60" s="250"/>
      <c r="Y60" s="124"/>
      <c r="Z60" s="124"/>
      <c r="AA60" s="124"/>
      <c r="AM60" s="109"/>
      <c r="AN60" s="109"/>
      <c r="AO60" s="110"/>
      <c r="AP60" s="110"/>
      <c r="AQ60" s="110"/>
      <c r="AR60" s="110" t="s">
        <v>103</v>
      </c>
      <c r="AS60" s="110" t="s">
        <v>104</v>
      </c>
      <c r="AT60" s="110" t="s">
        <v>105</v>
      </c>
      <c r="AU60" s="110" t="s">
        <v>106</v>
      </c>
      <c r="AV60" s="110" t="s">
        <v>107</v>
      </c>
      <c r="AW60" s="110" t="s">
        <v>108</v>
      </c>
      <c r="AX60" s="110"/>
      <c r="AY60" s="109"/>
      <c r="AZ60" s="109"/>
      <c r="BA60" s="109"/>
      <c r="BB60" s="109"/>
    </row>
    <row r="61" spans="2:54" ht="25.5" customHeight="1" thickBot="1">
      <c r="B61" s="115" t="e">
        <f>VLOOKUP($AO$20,$AM$158:$AQ$164,MATCH($AO$6,$AM$148:$AQ$148,0),0)</f>
        <v>#N/A</v>
      </c>
      <c r="C61" s="174" t="str">
        <f>IFERROR(VLOOKUP(B61,Цены!$A:$B,2,0),"-")</f>
        <v>-</v>
      </c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81">
        <v>1</v>
      </c>
      <c r="V61" s="182"/>
      <c r="W61" s="251"/>
      <c r="X61" s="252"/>
      <c r="Y61" s="124"/>
      <c r="Z61" s="124"/>
      <c r="AA61" s="124"/>
      <c r="AM61" s="109"/>
      <c r="AN61" s="109"/>
      <c r="AO61" s="110" t="s">
        <v>109</v>
      </c>
      <c r="AP61" s="110"/>
      <c r="AQ61" s="117">
        <f>F28-F14</f>
        <v>0</v>
      </c>
      <c r="AR61" s="110" t="e">
        <f>IF($AX$66&gt;$AM$37,$AN$37,)*IF($AN$58&lt;2,1,0)</f>
        <v>#N/A</v>
      </c>
      <c r="AS61" s="110" t="e">
        <f>IF($AX$65&gt;$AM$37,$AN$37,)*IF($AN$58&lt;2,1,0)</f>
        <v>#N/A</v>
      </c>
      <c r="AT61" s="110" t="e">
        <f>IF($AX$64&gt;$AM$37,$AN$37,)*IF($AN$58&lt;2,1,0)</f>
        <v>#N/A</v>
      </c>
      <c r="AU61" s="110" t="e">
        <f>IF($AX$63&gt;$AM$37,$AN$37,)*IF($AN$58&lt;2,1,0)</f>
        <v>#N/A</v>
      </c>
      <c r="AV61" s="110" t="e">
        <f>IF($AX$62&gt;$AM$37,$AN$37,)*IF($AN$58&lt;2,1,0)</f>
        <v>#N/A</v>
      </c>
      <c r="AW61" s="110" t="e">
        <f>IF($AX$61&gt;$AM$37,$AN$37,)*IF($AN$58&lt;2,1,0)</f>
        <v>#N/A</v>
      </c>
      <c r="AX61" s="118" t="e">
        <f>AQ61-($AC$33-IF($BB$45&lt;$BB$44,0,$F$11))</f>
        <v>#N/A</v>
      </c>
      <c r="AY61" s="109"/>
      <c r="AZ61" s="109"/>
      <c r="BA61" s="109"/>
      <c r="BB61" s="109"/>
    </row>
    <row r="62" spans="2:54" ht="25.5" customHeight="1">
      <c r="B62" s="113" t="e">
        <f>VLOOKUP(I31,CHOOSE(IF(AR22="Серебристый",1,IF(AR22="Белый",2,3)),AM74:AT126,AM131:AT136,AM141:AT146),MATCH(AO20,AM73:AT73,0),0)</f>
        <v>#N/A</v>
      </c>
      <c r="C62" s="175" t="e">
        <f>VLOOKUP(B62,Цены!$A:$B,2,0)</f>
        <v>#N/A</v>
      </c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8">
        <v>1</v>
      </c>
      <c r="V62" s="179"/>
      <c r="W62" s="247" t="s">
        <v>1392</v>
      </c>
      <c r="X62" s="248"/>
      <c r="Y62" s="124"/>
      <c r="Z62" s="124"/>
      <c r="AA62" s="124"/>
      <c r="AM62" s="109"/>
      <c r="AN62" s="109"/>
      <c r="AO62" s="110" t="s">
        <v>109</v>
      </c>
      <c r="AP62" s="110"/>
      <c r="AQ62" s="117">
        <f>F29-IF(F28&lt;1,$F$11,$F$12)</f>
        <v>0</v>
      </c>
      <c r="AR62" s="110" t="e">
        <f>IF($AX$66&gt;$AM$38,$AN$38,)</f>
        <v>#N/A</v>
      </c>
      <c r="AS62" s="110" t="e">
        <f>IF($AX$65&gt;$AM$38,$AN$38,)</f>
        <v>#N/A</v>
      </c>
      <c r="AT62" s="110" t="e">
        <f>IF($AX$64&gt;$AM$38,$AN$38,)</f>
        <v>#N/A</v>
      </c>
      <c r="AU62" s="110" t="e">
        <f>IF($AX$63&gt;$AM$38,$AN$38,)</f>
        <v>#N/A</v>
      </c>
      <c r="AV62" s="110" t="e">
        <f>IF($AX$62&gt;$AM$38,$AN$38,)</f>
        <v>#N/A</v>
      </c>
      <c r="AW62" s="110" t="e">
        <f>IF($AX$61&gt;$AM$38,$AN$38,)</f>
        <v>#N/A</v>
      </c>
      <c r="AX62" s="118" t="e">
        <f t="shared" ref="AX62:AX65" si="9">AQ62-($AC$33-IF($BB$45&lt;$BB$44,0,$F$11))</f>
        <v>#N/A</v>
      </c>
      <c r="AY62" s="109"/>
      <c r="AZ62" s="109"/>
      <c r="BA62" s="109"/>
      <c r="BB62" s="109"/>
    </row>
    <row r="63" spans="2:54" ht="25.5" customHeight="1">
      <c r="B63" s="114" t="e">
        <f>VLOOKUP($AO$20,$AM$149:$AQ$155,MATCH($AO$6,$AM$148:$AQ$148,0),0)</f>
        <v>#N/A</v>
      </c>
      <c r="C63" s="173" t="str">
        <f>IFERROR(VLOOKUP(B63,Цены!$A:$B,2,0),"-")</f>
        <v>-</v>
      </c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80">
        <v>1</v>
      </c>
      <c r="V63" s="176"/>
      <c r="W63" s="249"/>
      <c r="X63" s="250"/>
      <c r="Y63" s="124"/>
      <c r="Z63" s="124"/>
      <c r="AA63" s="124"/>
      <c r="AM63" s="109"/>
      <c r="AN63" s="109"/>
      <c r="AO63" s="110" t="s">
        <v>109</v>
      </c>
      <c r="AP63" s="110"/>
      <c r="AQ63" s="117">
        <f t="shared" ref="AQ63:AQ65" si="10">F30-IF(F29&lt;1,$F$11,$F$12)</f>
        <v>0</v>
      </c>
      <c r="AR63" s="110" t="e">
        <f>IF($AX$66&gt;$AM$39,$AN$39,)</f>
        <v>#N/A</v>
      </c>
      <c r="AS63" s="110" t="e">
        <f>IF($AX$65&gt;$AM$39,$AN$39,)</f>
        <v>#N/A</v>
      </c>
      <c r="AT63" s="110" t="e">
        <f>IF($AX$64&gt;$AM$39,$AN$39,)</f>
        <v>#N/A</v>
      </c>
      <c r="AU63" s="110" t="e">
        <f>IF($AX$63&gt;$AM$39,$AN$39,)</f>
        <v>#N/A</v>
      </c>
      <c r="AV63" s="110" t="e">
        <f>IF($AX$62&gt;$AM$39,$AN$39,)</f>
        <v>#N/A</v>
      </c>
      <c r="AW63" s="110" t="e">
        <f>IF($AX$61&gt;$AM$39,$AN$39,)</f>
        <v>#N/A</v>
      </c>
      <c r="AX63" s="118" t="e">
        <f t="shared" si="9"/>
        <v>#N/A</v>
      </c>
      <c r="AY63" s="109"/>
      <c r="AZ63" s="109"/>
      <c r="BA63" s="109"/>
      <c r="BB63" s="109"/>
    </row>
    <row r="64" spans="2:54" ht="25.5" customHeight="1" thickBot="1">
      <c r="B64" s="115" t="e">
        <f>VLOOKUP($AO$20,$AM$158:$AQ$164,MATCH($AO$6,$AM$148:$AQ$148,0),0)</f>
        <v>#N/A</v>
      </c>
      <c r="C64" s="174" t="str">
        <f>IFERROR(VLOOKUP(B64,Цены!$A:$B,2,0),"-")</f>
        <v>-</v>
      </c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81">
        <v>1</v>
      </c>
      <c r="V64" s="182"/>
      <c r="W64" s="251"/>
      <c r="X64" s="252"/>
      <c r="Y64" s="124"/>
      <c r="Z64" s="124"/>
      <c r="AA64" s="124"/>
      <c r="AM64" s="109"/>
      <c r="AN64" s="109"/>
      <c r="AO64" s="110" t="s">
        <v>109</v>
      </c>
      <c r="AP64" s="110"/>
      <c r="AQ64" s="117">
        <f t="shared" si="10"/>
        <v>0</v>
      </c>
      <c r="AR64" s="110" t="e">
        <f>IF($AX$66&gt;$AM$40,$AN$40,)</f>
        <v>#N/A</v>
      </c>
      <c r="AS64" s="110" t="e">
        <f>IF($AX$65&gt;$AM$40,$AN$40,)</f>
        <v>#N/A</v>
      </c>
      <c r="AT64" s="110" t="e">
        <f>IF($AX$64&gt;$AM$40,$AN$40,)</f>
        <v>#N/A</v>
      </c>
      <c r="AU64" s="110" t="e">
        <f>IF($AX$63&gt;$AM$40,$AN$40,)</f>
        <v>#N/A</v>
      </c>
      <c r="AV64" s="110" t="e">
        <f>IF($AX$62&gt;$AM$40,$AN$40,)</f>
        <v>#N/A</v>
      </c>
      <c r="AW64" s="110" t="e">
        <f>IF($AX$61&gt;$AM$40,$AN$40,)</f>
        <v>#N/A</v>
      </c>
      <c r="AX64" s="118" t="e">
        <f t="shared" si="9"/>
        <v>#N/A</v>
      </c>
      <c r="AY64" s="109"/>
      <c r="AZ64" s="109"/>
      <c r="BA64" s="109"/>
      <c r="BB64" s="109"/>
    </row>
    <row r="65" spans="2:54" ht="25.5" customHeight="1">
      <c r="B65" s="113" t="e">
        <f>VLOOKUP(I30,CHOOSE(IF(AR22="Серебристый",1,IF(AR22="Белый",2,3)),AM74:AT126,AM131:AT136,AM141:AT146),MATCH(AO20,AM73:AT73,0),0)</f>
        <v>#N/A</v>
      </c>
      <c r="C65" s="175" t="e">
        <f>VLOOKUP(B65,Цены!$A:$B,2,0)</f>
        <v>#N/A</v>
      </c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8">
        <v>1</v>
      </c>
      <c r="V65" s="179"/>
      <c r="W65" s="247" t="s">
        <v>1393</v>
      </c>
      <c r="X65" s="248"/>
      <c r="Y65" s="124"/>
      <c r="Z65" s="124"/>
      <c r="AA65" s="124"/>
      <c r="AM65" s="109"/>
      <c r="AN65" s="109"/>
      <c r="AO65" s="110" t="s">
        <v>109</v>
      </c>
      <c r="AP65" s="110"/>
      <c r="AQ65" s="117">
        <f t="shared" si="10"/>
        <v>0</v>
      </c>
      <c r="AR65" s="110" t="e">
        <f>IF($AX$66&gt;$AM$41,$AN$41,)*IF($AN$58&lt;2,1,0)</f>
        <v>#N/A</v>
      </c>
      <c r="AS65" s="110" t="e">
        <f>IF($AX$65&gt;$AM$41,$AN$41,)*IF($AN$58&lt;2,1,0)</f>
        <v>#N/A</v>
      </c>
      <c r="AT65" s="110" t="e">
        <f>IF($AX$64&gt;$AM$41,$AN$41,)*IF($AN$58&lt;2,1,0)</f>
        <v>#N/A</v>
      </c>
      <c r="AU65" s="110" t="e">
        <f>IF($AX$63&gt;$AM$41,$AN$41,)*IF($AN$58&lt;2,1,0)</f>
        <v>#N/A</v>
      </c>
      <c r="AV65" s="110" t="e">
        <f>IF($AX$62&gt;$AM$41,$AN$41,)*IF($AN$58&lt;2,1,0)</f>
        <v>#N/A</v>
      </c>
      <c r="AW65" s="110" t="e">
        <f>IF($AX$61&gt;$AM$41,$AN$41,)*IF($AN$58&lt;2,1,0)</f>
        <v>#N/A</v>
      </c>
      <c r="AX65" s="118" t="e">
        <f t="shared" si="9"/>
        <v>#N/A</v>
      </c>
      <c r="AY65" s="109"/>
      <c r="AZ65" s="109"/>
      <c r="BA65" s="109"/>
      <c r="BB65" s="109"/>
    </row>
    <row r="66" spans="2:54" ht="25.5" customHeight="1">
      <c r="B66" s="114" t="e">
        <f>VLOOKUP($AO$20,$AM$149:$AQ$155,MATCH($AO$6,$AM$148:$AQ$148,0),0)</f>
        <v>#N/A</v>
      </c>
      <c r="C66" s="173" t="str">
        <f>IFERROR(VLOOKUP(B66,Цены!$A:$B,2,0),"-")</f>
        <v>-</v>
      </c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80">
        <v>1</v>
      </c>
      <c r="V66" s="176"/>
      <c r="W66" s="249"/>
      <c r="X66" s="250"/>
      <c r="Y66" s="124"/>
      <c r="Z66" s="124"/>
      <c r="AA66" s="124"/>
      <c r="AM66" s="109"/>
      <c r="AN66" s="109"/>
      <c r="AO66" s="110" t="s">
        <v>109</v>
      </c>
      <c r="AP66" s="110"/>
      <c r="AQ66" s="117">
        <f>F33-F11</f>
        <v>0</v>
      </c>
      <c r="AR66" s="110"/>
      <c r="AS66" s="110"/>
      <c r="AT66" s="110"/>
      <c r="AU66" s="110"/>
      <c r="AV66" s="110"/>
      <c r="AW66" s="110"/>
      <c r="AX66" s="118" t="e">
        <f>AQ66-($AC$33-IF(BB45&lt;BB44,0,$F$11))</f>
        <v>#N/A</v>
      </c>
      <c r="AY66" s="109"/>
      <c r="AZ66" s="109"/>
      <c r="BA66" s="109"/>
      <c r="BB66" s="109"/>
    </row>
    <row r="67" spans="2:54" ht="25.5" customHeight="1" thickBot="1">
      <c r="B67" s="115" t="e">
        <f>VLOOKUP($AO$20,$AM$158:$AQ$164,MATCH($AO$6,$AM$148:$AQ$148,0),0)</f>
        <v>#N/A</v>
      </c>
      <c r="C67" s="174" t="str">
        <f>IFERROR(VLOOKUP(B67,Цены!$A:$B,2,0),"-")</f>
        <v>-</v>
      </c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81">
        <v>1</v>
      </c>
      <c r="V67" s="182"/>
      <c r="W67" s="251"/>
      <c r="X67" s="252"/>
      <c r="Y67" s="124"/>
      <c r="Z67" s="124"/>
      <c r="AA67" s="124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</row>
    <row r="68" spans="2:54" ht="26" customHeight="1">
      <c r="B68" s="113" t="e">
        <f>VLOOKUP(I29,CHOOSE(IF(AR22="Серебристый",1,IF(AR22="Белый",2,3)),AM74:AT126,AM131:AT136,AM141:AT146),MATCH(AO20,AM73:AT73,0),0)</f>
        <v>#N/A</v>
      </c>
      <c r="C68" s="175" t="e">
        <f>VLOOKUP(B68,Цены!$A:$B,2,0)</f>
        <v>#N/A</v>
      </c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8">
        <v>1</v>
      </c>
      <c r="V68" s="179"/>
      <c r="W68" s="247" t="s">
        <v>1394</v>
      </c>
      <c r="X68" s="248"/>
      <c r="Y68" s="124"/>
      <c r="Z68" s="124"/>
      <c r="AA68" s="124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</row>
    <row r="69" spans="2:54" ht="26" customHeight="1">
      <c r="B69" s="114" t="e">
        <f>VLOOKUP($AO$20,$AM$149:$AQ$155,MATCH($AO$6,$AM$148:$AQ$148,0),0)</f>
        <v>#N/A</v>
      </c>
      <c r="C69" s="173" t="str">
        <f>IFERROR(VLOOKUP(B69,Цены!$A:$B,2,0),"-")</f>
        <v>-</v>
      </c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80">
        <v>1</v>
      </c>
      <c r="V69" s="176"/>
      <c r="W69" s="249"/>
      <c r="X69" s="250"/>
      <c r="Y69" s="124"/>
      <c r="Z69" s="124"/>
      <c r="AA69" s="124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</row>
    <row r="70" spans="2:54" ht="26" customHeight="1" thickBot="1">
      <c r="B70" s="115" t="e">
        <f>VLOOKUP($AO$20,$AM$158:$AQ$164,MATCH($AO$6,$AM$148:$AQ$148,0),0)</f>
        <v>#N/A</v>
      </c>
      <c r="C70" s="174" t="str">
        <f>IFERROR(VLOOKUP(B70,Цены!$A:$B,2,0),"-")</f>
        <v>-</v>
      </c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81">
        <v>1</v>
      </c>
      <c r="V70" s="182"/>
      <c r="W70" s="251"/>
      <c r="X70" s="252"/>
      <c r="Y70" s="124"/>
      <c r="Z70" s="124"/>
      <c r="AA70" s="124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</row>
    <row r="71" spans="2:54" ht="26" customHeight="1">
      <c r="B71" s="113" t="e">
        <f>VLOOKUP(I28,CHOOSE(IF(AR22="Серебристый",1,IF(AR22="Белый",2,3)),AM74:AT126,AM131:AT136,AM141:AT146),MATCH(AO20,AM73:AT73,0),0)</f>
        <v>#N/A</v>
      </c>
      <c r="C71" s="175" t="e">
        <f>VLOOKUP(B71,Цены!$A:$B,2,0)</f>
        <v>#N/A</v>
      </c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8">
        <v>1</v>
      </c>
      <c r="V71" s="179"/>
      <c r="W71" s="247" t="s">
        <v>1395</v>
      </c>
      <c r="X71" s="248"/>
      <c r="Y71" s="124"/>
      <c r="Z71" s="124"/>
      <c r="AA71" s="124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</row>
    <row r="72" spans="2:54" ht="26" customHeight="1">
      <c r="B72" s="114" t="e">
        <f>VLOOKUP($AO$20,$AM$149:$AQ$155,MATCH($AO$6,$AM$148:$AQ$148,0),0)</f>
        <v>#N/A</v>
      </c>
      <c r="C72" s="173" t="str">
        <f>IFERROR(VLOOKUP(B72,Цены!$A:$B,2,0),"-")</f>
        <v>-</v>
      </c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80">
        <v>1</v>
      </c>
      <c r="V72" s="176"/>
      <c r="W72" s="249"/>
      <c r="X72" s="250"/>
      <c r="Y72" s="124"/>
      <c r="Z72" s="124"/>
      <c r="AA72" s="124"/>
      <c r="AN72" s="106"/>
      <c r="AO72" s="106" t="s">
        <v>144</v>
      </c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</row>
    <row r="73" spans="2:54" ht="26" customHeight="1" thickBot="1">
      <c r="B73" s="115" t="e">
        <f>VLOOKUP($AO$20,$AM$158:$AQ$164,MATCH($AO$6,$AM$148:$AQ$148,0),0)</f>
        <v>#N/A</v>
      </c>
      <c r="C73" s="174" t="str">
        <f>IFERROR(VLOOKUP(B73,Цены!$A:$B,2,0),"-")</f>
        <v>-</v>
      </c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81">
        <v>1</v>
      </c>
      <c r="V73" s="182"/>
      <c r="W73" s="251"/>
      <c r="X73" s="252"/>
      <c r="Y73" s="124"/>
      <c r="Z73" s="124"/>
      <c r="AA73" s="124"/>
      <c r="AM73" s="23"/>
      <c r="AN73" s="119">
        <v>270</v>
      </c>
      <c r="AO73" s="119">
        <v>300</v>
      </c>
      <c r="AP73" s="119">
        <v>350</v>
      </c>
      <c r="AQ73" s="119">
        <v>400</v>
      </c>
      <c r="AR73" s="119">
        <v>450</v>
      </c>
      <c r="AS73" s="119">
        <v>500</v>
      </c>
      <c r="AT73" s="119">
        <v>550</v>
      </c>
      <c r="AU73" s="106"/>
      <c r="AV73" s="106"/>
      <c r="AW73" s="106"/>
      <c r="AX73" s="106"/>
      <c r="AY73" s="106"/>
      <c r="AZ73" s="106"/>
      <c r="BA73" s="106"/>
      <c r="BB73" s="106"/>
    </row>
    <row r="74" spans="2:54">
      <c r="AM74" s="119">
        <v>0</v>
      </c>
      <c r="AN74" s="119" t="s">
        <v>20</v>
      </c>
      <c r="AO74" s="119" t="s">
        <v>20</v>
      </c>
      <c r="AP74" s="119" t="s">
        <v>20</v>
      </c>
      <c r="AQ74" s="119" t="s">
        <v>20</v>
      </c>
      <c r="AR74" s="119" t="s">
        <v>20</v>
      </c>
      <c r="AS74" s="119" t="s">
        <v>20</v>
      </c>
      <c r="AT74" s="119" t="s">
        <v>20</v>
      </c>
      <c r="AU74" s="106"/>
      <c r="AV74" s="106"/>
      <c r="AW74" s="106"/>
      <c r="AX74" s="106"/>
      <c r="AY74" s="106"/>
      <c r="AZ74" s="106"/>
      <c r="BA74" s="106"/>
      <c r="BB74" s="106"/>
    </row>
    <row r="75" spans="2:54">
      <c r="B75" s="148" t="s">
        <v>1406</v>
      </c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AM75" s="119"/>
      <c r="AN75" s="119"/>
      <c r="AO75" s="119"/>
      <c r="AP75" s="119"/>
      <c r="AQ75" s="119"/>
      <c r="AR75" s="119"/>
      <c r="AS75" s="119"/>
      <c r="AT75" s="119"/>
      <c r="AU75" s="106"/>
      <c r="AV75" s="106"/>
      <c r="AW75" s="106"/>
      <c r="AX75" s="106"/>
      <c r="AY75" s="106"/>
      <c r="AZ75" s="106"/>
      <c r="BA75" s="106"/>
      <c r="BB75" s="106"/>
    </row>
    <row r="76" spans="2:54"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AM76" s="119"/>
      <c r="AN76" s="119"/>
      <c r="AO76" s="119"/>
      <c r="AP76" s="119"/>
      <c r="AQ76" s="119"/>
      <c r="AR76" s="119"/>
      <c r="AS76" s="119"/>
      <c r="AT76" s="119"/>
      <c r="AU76" s="106"/>
      <c r="AV76" s="106"/>
      <c r="AW76" s="106"/>
      <c r="AX76" s="106"/>
      <c r="AY76" s="106"/>
      <c r="AZ76" s="106"/>
      <c r="BA76" s="106"/>
      <c r="BB76" s="106"/>
    </row>
    <row r="77" spans="2:54"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AM77" s="119"/>
      <c r="AN77" s="119"/>
      <c r="AO77" s="119"/>
      <c r="AP77" s="119"/>
      <c r="AQ77" s="119"/>
      <c r="AR77" s="119"/>
      <c r="AS77" s="119"/>
      <c r="AT77" s="119"/>
      <c r="AU77" s="106"/>
      <c r="AV77" s="106"/>
      <c r="AW77" s="106"/>
      <c r="AX77" s="106"/>
      <c r="AY77" s="106"/>
      <c r="AZ77" s="106"/>
      <c r="BA77" s="106"/>
      <c r="BB77" s="106"/>
    </row>
    <row r="78" spans="2:54"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AM78" s="119"/>
      <c r="AN78" s="119"/>
      <c r="AO78" s="119"/>
      <c r="AP78" s="119"/>
      <c r="AQ78" s="119"/>
      <c r="AR78" s="119"/>
      <c r="AS78" s="119"/>
      <c r="AT78" s="119"/>
      <c r="AU78" s="106"/>
      <c r="AV78" s="106"/>
      <c r="AW78" s="106"/>
      <c r="AX78" s="106"/>
      <c r="AY78" s="106"/>
      <c r="AZ78" s="106"/>
      <c r="BA78" s="106"/>
      <c r="BB78" s="106"/>
    </row>
    <row r="79" spans="2:54"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AM79" s="119"/>
      <c r="AN79" s="119"/>
      <c r="AO79" s="119"/>
      <c r="AP79" s="119"/>
      <c r="AQ79" s="119"/>
      <c r="AR79" s="119"/>
      <c r="AS79" s="119"/>
      <c r="AT79" s="119"/>
      <c r="AU79" s="106"/>
      <c r="AV79" s="106"/>
      <c r="AW79" s="106"/>
      <c r="AX79" s="106"/>
      <c r="AY79" s="106"/>
      <c r="AZ79" s="106"/>
      <c r="BA79" s="106"/>
      <c r="BB79" s="106"/>
    </row>
    <row r="80" spans="2:54"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AM80" s="119"/>
      <c r="AN80" s="119"/>
      <c r="AO80" s="119"/>
      <c r="AP80" s="119"/>
      <c r="AQ80" s="119"/>
      <c r="AR80" s="119"/>
      <c r="AS80" s="119"/>
      <c r="AT80" s="119"/>
      <c r="AU80" s="106"/>
      <c r="AV80" s="106"/>
      <c r="AW80" s="106"/>
      <c r="AX80" s="106"/>
      <c r="AY80" s="106"/>
      <c r="AZ80" s="106"/>
      <c r="BA80" s="106"/>
      <c r="BB80" s="106"/>
    </row>
    <row r="81" spans="2:54"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AM81" s="119"/>
      <c r="AN81" s="119"/>
      <c r="AO81" s="119"/>
      <c r="AP81" s="119"/>
      <c r="AQ81" s="119"/>
      <c r="AR81" s="119"/>
      <c r="AS81" s="119"/>
      <c r="AT81" s="119"/>
      <c r="AU81" s="106"/>
      <c r="AV81" s="106"/>
      <c r="AW81" s="106"/>
      <c r="AX81" s="106"/>
      <c r="AY81" s="106"/>
      <c r="AZ81" s="106"/>
      <c r="BA81" s="106"/>
      <c r="BB81" s="106"/>
    </row>
    <row r="82" spans="2:54"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AM82" s="119"/>
      <c r="AN82" s="119"/>
      <c r="AO82" s="119"/>
      <c r="AP82" s="119"/>
      <c r="AQ82" s="119"/>
      <c r="AR82" s="119"/>
      <c r="AS82" s="119"/>
      <c r="AT82" s="119"/>
      <c r="AU82" s="106"/>
      <c r="AV82" s="106"/>
      <c r="AW82" s="106"/>
      <c r="AX82" s="106"/>
      <c r="AY82" s="106"/>
      <c r="AZ82" s="106"/>
      <c r="BA82" s="106"/>
      <c r="BB82" s="106"/>
    </row>
    <row r="83" spans="2:54">
      <c r="AM83" s="119"/>
      <c r="AN83" s="119"/>
      <c r="AO83" s="119"/>
      <c r="AP83" s="119"/>
      <c r="AQ83" s="119"/>
      <c r="AR83" s="119"/>
      <c r="AS83" s="119"/>
      <c r="AT83" s="119"/>
      <c r="AU83" s="106"/>
      <c r="AV83" s="106"/>
      <c r="AW83" s="106"/>
      <c r="AX83" s="106"/>
      <c r="AY83" s="106"/>
      <c r="AZ83" s="106"/>
      <c r="BA83" s="106"/>
      <c r="BB83" s="106"/>
    </row>
    <row r="84" spans="2:54">
      <c r="AM84" s="119"/>
      <c r="AN84" s="119"/>
      <c r="AO84" s="119"/>
      <c r="AP84" s="119"/>
      <c r="AQ84" s="119"/>
      <c r="AR84" s="119"/>
      <c r="AS84" s="119"/>
      <c r="AT84" s="119"/>
      <c r="AU84" s="106"/>
      <c r="AV84" s="106"/>
      <c r="AW84" s="106"/>
      <c r="AX84" s="106"/>
      <c r="AY84" s="106"/>
      <c r="AZ84" s="106"/>
      <c r="BA84" s="106"/>
      <c r="BB84" s="106"/>
    </row>
    <row r="85" spans="2:54">
      <c r="AM85" s="119"/>
      <c r="AN85" s="119"/>
      <c r="AO85" s="119"/>
      <c r="AP85" s="119"/>
      <c r="AQ85" s="119"/>
      <c r="AR85" s="119"/>
      <c r="AS85" s="119"/>
      <c r="AT85" s="119"/>
      <c r="AU85" s="106"/>
      <c r="AV85" s="106"/>
      <c r="AW85" s="106"/>
      <c r="AX85" s="106"/>
      <c r="AY85" s="106"/>
      <c r="AZ85" s="106"/>
      <c r="BA85" s="106"/>
      <c r="BB85" s="106"/>
    </row>
    <row r="86" spans="2:54">
      <c r="AM86" s="119"/>
      <c r="AN86" s="119"/>
      <c r="AO86" s="119"/>
      <c r="AP86" s="119"/>
      <c r="AQ86" s="119"/>
      <c r="AR86" s="119"/>
      <c r="AS86" s="119"/>
      <c r="AT86" s="119"/>
      <c r="AU86" s="106"/>
      <c r="AV86" s="106"/>
      <c r="AW86" s="106"/>
      <c r="AX86" s="106"/>
      <c r="AY86" s="106"/>
      <c r="AZ86" s="106"/>
      <c r="BA86" s="106"/>
      <c r="BB86" s="106"/>
    </row>
    <row r="87" spans="2:54">
      <c r="AM87" s="119"/>
      <c r="AN87" s="119"/>
      <c r="AO87" s="119"/>
      <c r="AP87" s="119"/>
      <c r="AQ87" s="119"/>
      <c r="AR87" s="119"/>
      <c r="AS87" s="119"/>
      <c r="AT87" s="119"/>
      <c r="AU87" s="106"/>
      <c r="AV87" s="106"/>
      <c r="AW87" s="106"/>
      <c r="AX87" s="106"/>
      <c r="AY87" s="106"/>
      <c r="AZ87" s="106"/>
      <c r="BA87" s="106"/>
      <c r="BB87" s="106"/>
    </row>
    <row r="88" spans="2:54">
      <c r="AM88" s="119"/>
      <c r="AN88" s="119"/>
      <c r="AO88" s="119"/>
      <c r="AP88" s="119"/>
      <c r="AQ88" s="119"/>
      <c r="AR88" s="119"/>
      <c r="AS88" s="119"/>
      <c r="AT88" s="119"/>
      <c r="AU88" s="106"/>
      <c r="AV88" s="106"/>
      <c r="AW88" s="106"/>
      <c r="AX88" s="106"/>
      <c r="AY88" s="106"/>
      <c r="AZ88" s="106"/>
      <c r="BA88" s="106"/>
      <c r="BB88" s="106"/>
    </row>
    <row r="89" spans="2:54">
      <c r="AM89" s="119"/>
      <c r="AN89" s="119"/>
      <c r="AO89" s="119"/>
      <c r="AP89" s="119"/>
      <c r="AQ89" s="119"/>
      <c r="AR89" s="119"/>
      <c r="AS89" s="119"/>
      <c r="AT89" s="119"/>
      <c r="AU89" s="106"/>
      <c r="AV89" s="106"/>
      <c r="AW89" s="106"/>
      <c r="AX89" s="106"/>
      <c r="AY89" s="106"/>
      <c r="AZ89" s="106"/>
      <c r="BA89" s="106"/>
      <c r="BB89" s="106"/>
    </row>
    <row r="90" spans="2:54">
      <c r="AM90" s="119"/>
      <c r="AN90" s="119"/>
      <c r="AO90" s="119"/>
      <c r="AP90" s="119"/>
      <c r="AQ90" s="119"/>
      <c r="AR90" s="119"/>
      <c r="AS90" s="119"/>
      <c r="AT90" s="119"/>
      <c r="AU90" s="106"/>
      <c r="AV90" s="106"/>
      <c r="AW90" s="106"/>
      <c r="AX90" s="106"/>
      <c r="AY90" s="106"/>
      <c r="AZ90" s="106"/>
      <c r="BA90" s="106"/>
      <c r="BB90" s="106"/>
    </row>
    <row r="91" spans="2:54">
      <c r="AM91" s="119"/>
      <c r="AN91" s="119"/>
      <c r="AO91" s="119"/>
      <c r="AP91" s="119"/>
      <c r="AQ91" s="119"/>
      <c r="AR91" s="119"/>
      <c r="AS91" s="119"/>
      <c r="AT91" s="119"/>
      <c r="AU91" s="106"/>
      <c r="AV91" s="106"/>
      <c r="AW91" s="106"/>
      <c r="AX91" s="106"/>
      <c r="AY91" s="106"/>
      <c r="AZ91" s="106"/>
      <c r="BA91" s="106"/>
      <c r="BB91" s="106"/>
    </row>
    <row r="92" spans="2:54">
      <c r="AM92" s="119"/>
      <c r="AN92" s="119"/>
      <c r="AO92" s="119"/>
      <c r="AP92" s="119"/>
      <c r="AQ92" s="119"/>
      <c r="AR92" s="119"/>
      <c r="AS92" s="119"/>
      <c r="AT92" s="119"/>
      <c r="AU92" s="106"/>
      <c r="AV92" s="106"/>
      <c r="AW92" s="106"/>
      <c r="AX92" s="106"/>
      <c r="AY92" s="106"/>
      <c r="AZ92" s="106"/>
      <c r="BA92" s="106"/>
      <c r="BB92" s="106"/>
    </row>
    <row r="93" spans="2:54">
      <c r="AM93" s="119"/>
      <c r="AN93" s="119"/>
      <c r="AO93" s="119"/>
      <c r="AP93" s="119"/>
      <c r="AQ93" s="119"/>
      <c r="AR93" s="119"/>
      <c r="AS93" s="119"/>
      <c r="AT93" s="119"/>
      <c r="AU93" s="106"/>
      <c r="AV93" s="106"/>
      <c r="AW93" s="106"/>
      <c r="AX93" s="106"/>
      <c r="AY93" s="106"/>
      <c r="AZ93" s="106"/>
      <c r="BA93" s="106"/>
      <c r="BB93" s="106"/>
    </row>
    <row r="94" spans="2:54">
      <c r="F94" s="152" t="e">
        <f>AC28</f>
        <v>#N/A</v>
      </c>
      <c r="G94" s="155"/>
      <c r="AM94" s="119"/>
      <c r="AN94" s="119"/>
      <c r="AO94" s="119"/>
      <c r="AP94" s="119"/>
      <c r="AQ94" s="119"/>
      <c r="AR94" s="119"/>
      <c r="AS94" s="119"/>
      <c r="AT94" s="119"/>
      <c r="AU94" s="106"/>
      <c r="AV94" s="106"/>
      <c r="AW94" s="106"/>
      <c r="AX94" s="106"/>
      <c r="AY94" s="106"/>
      <c r="AZ94" s="106"/>
      <c r="BA94" s="106"/>
      <c r="BB94" s="106"/>
    </row>
    <row r="95" spans="2:54">
      <c r="AM95" s="119"/>
      <c r="AN95" s="119"/>
      <c r="AO95" s="119"/>
      <c r="AP95" s="119"/>
      <c r="AQ95" s="119"/>
      <c r="AR95" s="119"/>
      <c r="AS95" s="119"/>
      <c r="AT95" s="119"/>
      <c r="AU95" s="106"/>
      <c r="AV95" s="106"/>
      <c r="AW95" s="106"/>
      <c r="AX95" s="106"/>
      <c r="AY95" s="106"/>
      <c r="AZ95" s="106"/>
      <c r="BA95" s="106"/>
      <c r="BB95" s="106"/>
    </row>
    <row r="96" spans="2:54">
      <c r="AM96" s="119"/>
      <c r="AN96" s="119"/>
      <c r="AO96" s="119"/>
      <c r="AP96" s="119"/>
      <c r="AQ96" s="119"/>
      <c r="AR96" s="119"/>
      <c r="AS96" s="119"/>
      <c r="AT96" s="119"/>
      <c r="AU96" s="106"/>
      <c r="AV96" s="106"/>
      <c r="AW96" s="106"/>
      <c r="AX96" s="106"/>
      <c r="AY96" s="106"/>
      <c r="AZ96" s="106"/>
      <c r="BA96" s="106"/>
      <c r="BB96" s="106"/>
    </row>
    <row r="97" spans="8:54">
      <c r="H97" s="149" t="e">
        <f>AC29</f>
        <v>#N/A</v>
      </c>
      <c r="I97" s="150"/>
      <c r="AM97" s="119"/>
      <c r="AN97" s="119"/>
      <c r="AO97" s="119"/>
      <c r="AP97" s="119"/>
      <c r="AQ97" s="119"/>
      <c r="AR97" s="119"/>
      <c r="AS97" s="119"/>
      <c r="AT97" s="119"/>
      <c r="AU97" s="106"/>
      <c r="AV97" s="106"/>
      <c r="AW97" s="106"/>
      <c r="AX97" s="106"/>
      <c r="AY97" s="106"/>
      <c r="AZ97" s="106"/>
      <c r="BA97" s="106"/>
      <c r="BB97" s="106"/>
    </row>
    <row r="98" spans="8:54">
      <c r="AM98" s="119"/>
      <c r="AN98" s="119"/>
      <c r="AO98" s="119"/>
      <c r="AP98" s="119"/>
      <c r="AQ98" s="119"/>
      <c r="AR98" s="119"/>
      <c r="AS98" s="119"/>
      <c r="AT98" s="119"/>
      <c r="AU98" s="106"/>
      <c r="AV98" s="106"/>
      <c r="AW98" s="106"/>
      <c r="AX98" s="106"/>
      <c r="AY98" s="106"/>
      <c r="AZ98" s="106"/>
      <c r="BA98" s="106"/>
      <c r="BB98" s="106"/>
    </row>
    <row r="99" spans="8:54">
      <c r="AM99" s="119"/>
      <c r="AN99" s="119"/>
      <c r="AO99" s="119"/>
      <c r="AP99" s="119"/>
      <c r="AQ99" s="119"/>
      <c r="AR99" s="119"/>
      <c r="AS99" s="119"/>
      <c r="AT99" s="119"/>
      <c r="AU99" s="106"/>
      <c r="AV99" s="106"/>
      <c r="AW99" s="106"/>
      <c r="AX99" s="106"/>
      <c r="AY99" s="106"/>
      <c r="AZ99" s="106"/>
      <c r="BA99" s="106"/>
      <c r="BB99" s="106"/>
    </row>
    <row r="100" spans="8:54">
      <c r="I100" s="152" t="e">
        <f>AC30</f>
        <v>#N/A</v>
      </c>
      <c r="J100" s="155"/>
      <c r="AM100" s="119"/>
      <c r="AN100" s="119"/>
      <c r="AO100" s="119"/>
      <c r="AP100" s="119"/>
      <c r="AQ100" s="119"/>
      <c r="AR100" s="119"/>
      <c r="AS100" s="119"/>
      <c r="AT100" s="119"/>
      <c r="AU100" s="106"/>
      <c r="AV100" s="106"/>
      <c r="AW100" s="106"/>
      <c r="AX100" s="106"/>
      <c r="AY100" s="106"/>
      <c r="AZ100" s="106"/>
      <c r="BA100" s="106"/>
      <c r="BB100" s="106"/>
    </row>
    <row r="101" spans="8:54">
      <c r="AM101" s="119"/>
      <c r="AN101" s="119"/>
      <c r="AO101" s="119"/>
      <c r="AP101" s="119"/>
      <c r="AQ101" s="119"/>
      <c r="AR101" s="119"/>
      <c r="AS101" s="119"/>
      <c r="AT101" s="119"/>
      <c r="AU101" s="106"/>
      <c r="AV101" s="106"/>
      <c r="AW101" s="106"/>
      <c r="AX101" s="106"/>
      <c r="AY101" s="106"/>
      <c r="AZ101" s="106"/>
      <c r="BA101" s="106"/>
      <c r="BB101" s="106"/>
    </row>
    <row r="102" spans="8:54">
      <c r="AM102" s="119"/>
      <c r="AN102" s="119"/>
      <c r="AO102" s="119"/>
      <c r="AP102" s="119"/>
      <c r="AQ102" s="119"/>
      <c r="AR102" s="119"/>
      <c r="AS102" s="119"/>
      <c r="AT102" s="119"/>
      <c r="AU102" s="106"/>
      <c r="AV102" s="106"/>
      <c r="AW102" s="106"/>
      <c r="AX102" s="106"/>
      <c r="AY102" s="106"/>
      <c r="AZ102" s="106"/>
      <c r="BA102" s="106"/>
      <c r="BB102" s="106"/>
    </row>
    <row r="103" spans="8:54">
      <c r="J103" s="152" t="e">
        <f>AC31</f>
        <v>#N/A</v>
      </c>
      <c r="K103" s="155"/>
      <c r="AM103" s="119"/>
      <c r="AN103" s="119"/>
      <c r="AO103" s="119"/>
      <c r="AP103" s="119"/>
      <c r="AQ103" s="119"/>
      <c r="AR103" s="119"/>
      <c r="AS103" s="119"/>
      <c r="AT103" s="119"/>
      <c r="AU103" s="106"/>
      <c r="AV103" s="106"/>
      <c r="AW103" s="106"/>
      <c r="AX103" s="106"/>
      <c r="AY103" s="106"/>
      <c r="AZ103" s="106"/>
      <c r="BA103" s="106"/>
      <c r="BB103" s="106"/>
    </row>
    <row r="104" spans="8:54">
      <c r="AM104" s="119"/>
      <c r="AN104" s="119"/>
      <c r="AO104" s="119"/>
      <c r="AP104" s="119"/>
      <c r="AQ104" s="119"/>
      <c r="AR104" s="119"/>
      <c r="AS104" s="119"/>
      <c r="AT104" s="119"/>
      <c r="AU104" s="106"/>
      <c r="AV104" s="106"/>
      <c r="AW104" s="106"/>
      <c r="AX104" s="106"/>
      <c r="AY104" s="106"/>
      <c r="AZ104" s="106"/>
      <c r="BA104" s="106"/>
      <c r="BB104" s="106"/>
    </row>
    <row r="105" spans="8:54">
      <c r="K105" s="153" t="e">
        <f>AC32</f>
        <v>#N/A</v>
      </c>
      <c r="L105" s="154"/>
      <c r="AM105" s="119"/>
      <c r="AN105" s="119"/>
      <c r="AO105" s="119"/>
      <c r="AP105" s="119"/>
      <c r="AQ105" s="119"/>
      <c r="AR105" s="119"/>
      <c r="AS105" s="119"/>
      <c r="AT105" s="119"/>
      <c r="AU105" s="106"/>
      <c r="AV105" s="106"/>
      <c r="AW105" s="106"/>
      <c r="AX105" s="106"/>
      <c r="AY105" s="106"/>
      <c r="AZ105" s="106"/>
      <c r="BA105" s="106"/>
      <c r="BB105" s="106"/>
    </row>
    <row r="106" spans="8:54">
      <c r="AM106" s="119"/>
      <c r="AN106" s="119"/>
      <c r="AO106" s="119"/>
      <c r="AP106" s="119"/>
      <c r="AQ106" s="119"/>
      <c r="AR106" s="119"/>
      <c r="AS106" s="119"/>
      <c r="AT106" s="119"/>
      <c r="AU106" s="106"/>
      <c r="AV106" s="106"/>
      <c r="AW106" s="106"/>
      <c r="AX106" s="106"/>
      <c r="AY106" s="106"/>
      <c r="AZ106" s="106"/>
      <c r="BA106" s="106"/>
      <c r="BB106" s="106"/>
    </row>
    <row r="107" spans="8:54">
      <c r="M107" s="152" t="e">
        <f>AC33</f>
        <v>#N/A</v>
      </c>
      <c r="N107" s="152"/>
      <c r="AM107" s="119"/>
      <c r="AN107" s="119"/>
      <c r="AO107" s="119"/>
      <c r="AP107" s="119"/>
      <c r="AQ107" s="119"/>
      <c r="AR107" s="119"/>
      <c r="AS107" s="119"/>
      <c r="AT107" s="119"/>
      <c r="AU107" s="106"/>
      <c r="AV107" s="106"/>
      <c r="AW107" s="106"/>
      <c r="AX107" s="106"/>
      <c r="AY107" s="106"/>
      <c r="AZ107" s="106"/>
      <c r="BA107" s="106"/>
      <c r="BB107" s="106"/>
    </row>
    <row r="108" spans="8:54">
      <c r="AM108" s="119"/>
      <c r="AN108" s="119"/>
      <c r="AO108" s="119"/>
      <c r="AP108" s="119"/>
      <c r="AQ108" s="119"/>
      <c r="AR108" s="119"/>
      <c r="AS108" s="119"/>
      <c r="AT108" s="119"/>
      <c r="AU108" s="106"/>
      <c r="AV108" s="106"/>
      <c r="AW108" s="106"/>
      <c r="AX108" s="106"/>
      <c r="AY108" s="106"/>
      <c r="AZ108" s="106"/>
      <c r="BA108" s="106"/>
      <c r="BB108" s="106"/>
    </row>
    <row r="109" spans="8:54">
      <c r="O109" s="152">
        <f>AF28</f>
        <v>37</v>
      </c>
      <c r="P109" s="152"/>
      <c r="AM109" s="119"/>
      <c r="AN109" s="119"/>
      <c r="AO109" s="119"/>
      <c r="AP109" s="119"/>
      <c r="AQ109" s="119"/>
      <c r="AR109" s="119"/>
      <c r="AS109" s="119"/>
      <c r="AT109" s="119"/>
      <c r="AU109" s="106"/>
      <c r="AV109" s="106"/>
      <c r="AW109" s="106"/>
      <c r="AX109" s="106"/>
      <c r="AY109" s="106"/>
      <c r="AZ109" s="106"/>
      <c r="BA109" s="106"/>
      <c r="BB109" s="106"/>
    </row>
    <row r="110" spans="8:54">
      <c r="AM110" s="119"/>
      <c r="AN110" s="119"/>
      <c r="AO110" s="119"/>
      <c r="AP110" s="119"/>
      <c r="AQ110" s="119"/>
      <c r="AR110" s="119"/>
      <c r="AS110" s="119"/>
      <c r="AT110" s="119"/>
      <c r="AU110" s="106"/>
      <c r="AV110" s="106"/>
      <c r="AW110" s="106"/>
      <c r="AX110" s="106"/>
      <c r="AY110" s="106"/>
      <c r="AZ110" s="106"/>
      <c r="BA110" s="106"/>
      <c r="BB110" s="106"/>
    </row>
    <row r="111" spans="8:54">
      <c r="P111" s="149">
        <f>AF29</f>
        <v>69</v>
      </c>
      <c r="Q111" s="149"/>
      <c r="AM111" s="119"/>
      <c r="AN111" s="119"/>
      <c r="AO111" s="119"/>
      <c r="AP111" s="119"/>
      <c r="AQ111" s="119"/>
      <c r="AR111" s="119"/>
      <c r="AS111" s="119"/>
      <c r="AT111" s="119"/>
      <c r="AU111" s="106"/>
      <c r="AV111" s="106"/>
      <c r="AW111" s="106"/>
      <c r="AX111" s="106"/>
      <c r="AY111" s="106"/>
      <c r="AZ111" s="106"/>
      <c r="BA111" s="106"/>
      <c r="BB111" s="106"/>
    </row>
    <row r="112" spans="8:54">
      <c r="AM112" s="119"/>
      <c r="AN112" s="119"/>
      <c r="AO112" s="119"/>
      <c r="AP112" s="119"/>
      <c r="AQ112" s="119"/>
      <c r="AR112" s="119"/>
      <c r="AS112" s="119"/>
      <c r="AT112" s="119"/>
      <c r="AU112" s="106"/>
      <c r="AV112" s="106"/>
      <c r="AW112" s="106"/>
      <c r="AX112" s="106"/>
      <c r="AY112" s="106"/>
      <c r="AZ112" s="106"/>
      <c r="BA112" s="106"/>
      <c r="BB112" s="106"/>
    </row>
    <row r="113" spans="2:54">
      <c r="AM113" s="119"/>
      <c r="AN113" s="119"/>
      <c r="AO113" s="119"/>
      <c r="AP113" s="119"/>
      <c r="AQ113" s="119"/>
      <c r="AR113" s="119"/>
      <c r="AS113" s="119"/>
      <c r="AT113" s="119"/>
      <c r="AU113" s="106"/>
      <c r="AV113" s="106"/>
      <c r="AW113" s="106"/>
      <c r="AX113" s="106"/>
      <c r="AY113" s="106"/>
      <c r="AZ113" s="106"/>
      <c r="BA113" s="106"/>
      <c r="BB113" s="106"/>
    </row>
    <row r="114" spans="2:54">
      <c r="S114" s="156" t="e">
        <f>AF30</f>
        <v>#N/A</v>
      </c>
      <c r="T114" s="157"/>
      <c r="AM114" s="119"/>
      <c r="AN114" s="119"/>
      <c r="AO114" s="119"/>
      <c r="AP114" s="119"/>
      <c r="AQ114" s="119"/>
      <c r="AR114" s="119"/>
      <c r="AS114" s="119"/>
      <c r="AT114" s="119"/>
      <c r="AU114" s="106"/>
      <c r="AV114" s="106"/>
      <c r="AW114" s="106"/>
      <c r="AX114" s="106"/>
      <c r="AY114" s="106"/>
      <c r="AZ114" s="106"/>
      <c r="BA114" s="106"/>
      <c r="BB114" s="106"/>
    </row>
    <row r="115" spans="2:54">
      <c r="AM115" s="119"/>
      <c r="AN115" s="119"/>
      <c r="AO115" s="119"/>
      <c r="AP115" s="119"/>
      <c r="AQ115" s="119"/>
      <c r="AR115" s="119"/>
      <c r="AS115" s="119"/>
      <c r="AT115" s="119"/>
      <c r="AU115" s="106"/>
      <c r="AV115" s="106"/>
      <c r="AW115" s="106"/>
      <c r="AX115" s="106"/>
      <c r="AY115" s="106"/>
      <c r="AZ115" s="106"/>
      <c r="BA115" s="106"/>
      <c r="BB115" s="106"/>
    </row>
    <row r="116" spans="2:54">
      <c r="T116" s="149" t="e">
        <f>AF31</f>
        <v>#N/A</v>
      </c>
      <c r="U116" s="150"/>
      <c r="AM116" s="119"/>
      <c r="AN116" s="119"/>
      <c r="AO116" s="119"/>
      <c r="AP116" s="119"/>
      <c r="AQ116" s="119"/>
      <c r="AR116" s="119"/>
      <c r="AS116" s="119"/>
      <c r="AT116" s="119"/>
      <c r="AU116" s="106"/>
      <c r="AV116" s="106"/>
      <c r="AW116" s="106"/>
      <c r="AX116" s="106"/>
      <c r="AY116" s="106"/>
      <c r="AZ116" s="106"/>
      <c r="BA116" s="106"/>
      <c r="BB116" s="106"/>
    </row>
    <row r="117" spans="2:54">
      <c r="AM117" s="119"/>
      <c r="AN117" s="119"/>
      <c r="AO117" s="119"/>
      <c r="AP117" s="119"/>
      <c r="AQ117" s="119"/>
      <c r="AR117" s="119"/>
      <c r="AS117" s="119"/>
      <c r="AT117" s="119"/>
      <c r="AU117" s="106"/>
      <c r="AV117" s="106"/>
      <c r="AW117" s="106"/>
      <c r="AX117" s="106"/>
      <c r="AY117" s="106"/>
      <c r="AZ117" s="106"/>
      <c r="BA117" s="106"/>
      <c r="BB117" s="106"/>
    </row>
    <row r="118" spans="2:54">
      <c r="AM118" s="119"/>
      <c r="AN118" s="119"/>
      <c r="AO118" s="119"/>
      <c r="AP118" s="119"/>
      <c r="AQ118" s="119"/>
      <c r="AR118" s="119"/>
      <c r="AS118" s="119"/>
      <c r="AT118" s="119"/>
      <c r="AU118" s="106"/>
      <c r="AV118" s="106"/>
      <c r="AW118" s="106"/>
      <c r="AX118" s="106"/>
      <c r="AY118" s="106"/>
      <c r="AZ118" s="106"/>
      <c r="BA118" s="106"/>
      <c r="BB118" s="106"/>
    </row>
    <row r="119" spans="2:54">
      <c r="AM119" s="119"/>
      <c r="AN119" s="119"/>
      <c r="AO119" s="119"/>
      <c r="AP119" s="119"/>
      <c r="AQ119" s="119"/>
      <c r="AR119" s="119"/>
      <c r="AS119" s="119"/>
      <c r="AT119" s="119"/>
      <c r="AU119" s="106"/>
      <c r="AV119" s="106"/>
      <c r="AW119" s="106"/>
      <c r="AX119" s="106"/>
      <c r="AY119" s="106"/>
      <c r="AZ119" s="106"/>
      <c r="BA119" s="106"/>
      <c r="BB119" s="106"/>
    </row>
    <row r="120" spans="2:54">
      <c r="AM120" s="119"/>
      <c r="AN120" s="119"/>
      <c r="AO120" s="119"/>
      <c r="AP120" s="119"/>
      <c r="AQ120" s="119"/>
      <c r="AR120" s="119"/>
      <c r="AS120" s="119"/>
      <c r="AT120" s="119"/>
      <c r="AU120" s="106"/>
      <c r="AV120" s="106"/>
      <c r="AW120" s="106"/>
      <c r="AX120" s="106"/>
      <c r="AY120" s="106"/>
      <c r="AZ120" s="106"/>
      <c r="BA120" s="106"/>
      <c r="BB120" s="106"/>
    </row>
    <row r="121" spans="2:54">
      <c r="AM121" s="119"/>
      <c r="AN121" s="119"/>
      <c r="AO121" s="119"/>
      <c r="AP121" s="119"/>
      <c r="AQ121" s="119"/>
      <c r="AR121" s="119"/>
      <c r="AS121" s="119"/>
      <c r="AT121" s="119"/>
      <c r="AU121" s="106"/>
      <c r="AV121" s="106"/>
      <c r="AW121" s="106"/>
      <c r="AX121" s="106"/>
      <c r="AY121" s="106"/>
      <c r="AZ121" s="106"/>
      <c r="BA121" s="106"/>
      <c r="BB121" s="106"/>
    </row>
    <row r="122" spans="2:54">
      <c r="B122" s="24"/>
      <c r="C122" s="24"/>
      <c r="D122" s="24"/>
      <c r="E122" s="24"/>
      <c r="F122" s="24"/>
      <c r="G122" s="24"/>
      <c r="H122" s="24"/>
      <c r="I122" s="24"/>
      <c r="J122" s="24"/>
      <c r="K122" s="151" t="s">
        <v>1405</v>
      </c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  <c r="AD122" s="24"/>
      <c r="AE122" s="24"/>
      <c r="AM122" s="119">
        <v>77</v>
      </c>
      <c r="AN122" s="119" t="s">
        <v>1397</v>
      </c>
      <c r="AO122" s="119" t="s">
        <v>1397</v>
      </c>
      <c r="AP122" s="119" t="s">
        <v>1397</v>
      </c>
      <c r="AQ122" s="119" t="s">
        <v>1397</v>
      </c>
      <c r="AR122" s="119">
        <v>9255241</v>
      </c>
      <c r="AS122" s="119">
        <v>9255242</v>
      </c>
      <c r="AT122" s="119" t="s">
        <v>20</v>
      </c>
      <c r="AU122" s="106"/>
      <c r="AV122" s="106"/>
      <c r="AW122" s="106"/>
      <c r="AX122" s="106"/>
      <c r="AY122" s="106"/>
      <c r="AZ122" s="106"/>
      <c r="BA122" s="106"/>
      <c r="BB122" s="106"/>
    </row>
    <row r="123" spans="2:54">
      <c r="B123" s="24"/>
      <c r="C123" s="24"/>
      <c r="D123" s="24"/>
      <c r="E123" s="24"/>
      <c r="F123" s="24"/>
      <c r="G123" s="24"/>
      <c r="H123" s="24"/>
      <c r="I123" s="24"/>
      <c r="J123" s="24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  <c r="AC123" s="151"/>
      <c r="AD123" s="24"/>
      <c r="AE123" s="24"/>
      <c r="AM123" s="119">
        <v>101</v>
      </c>
      <c r="AN123" s="119">
        <v>9255244</v>
      </c>
      <c r="AO123" s="119">
        <v>9255245</v>
      </c>
      <c r="AP123" s="119">
        <v>9255246</v>
      </c>
      <c r="AQ123" s="119">
        <v>9255247</v>
      </c>
      <c r="AR123" s="119">
        <v>9255248</v>
      </c>
      <c r="AS123" s="119">
        <v>9255249</v>
      </c>
      <c r="AT123" s="119" t="s">
        <v>20</v>
      </c>
      <c r="AU123" s="106"/>
      <c r="AV123" s="106"/>
      <c r="AW123" s="106"/>
      <c r="AX123" s="106"/>
      <c r="AY123" s="106"/>
      <c r="AZ123" s="106"/>
      <c r="BA123" s="106"/>
      <c r="BB123" s="106"/>
    </row>
    <row r="124" spans="2:54">
      <c r="B124" s="24"/>
      <c r="C124" s="123"/>
      <c r="D124" s="123"/>
      <c r="E124" s="123"/>
      <c r="F124" s="123"/>
      <c r="G124" s="123"/>
      <c r="H124" s="123"/>
      <c r="I124" s="123"/>
      <c r="J124" s="24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  <c r="AA124" s="151"/>
      <c r="AB124" s="151"/>
      <c r="AC124" s="151"/>
      <c r="AD124" s="24"/>
      <c r="AE124" s="24"/>
      <c r="AM124" s="119">
        <v>139</v>
      </c>
      <c r="AN124" s="119" t="s">
        <v>1397</v>
      </c>
      <c r="AO124" s="119">
        <v>9255254</v>
      </c>
      <c r="AP124" s="119">
        <v>9255255</v>
      </c>
      <c r="AQ124" s="119">
        <v>9255256</v>
      </c>
      <c r="AR124" s="119">
        <v>9255257</v>
      </c>
      <c r="AS124" s="119">
        <v>9255258</v>
      </c>
      <c r="AT124" s="119" t="s">
        <v>20</v>
      </c>
      <c r="AU124" s="106"/>
      <c r="AV124" s="106"/>
      <c r="AW124" s="106"/>
      <c r="AX124" s="106"/>
      <c r="AY124" s="106"/>
      <c r="AZ124" s="106"/>
      <c r="BA124" s="106"/>
      <c r="BB124" s="106"/>
    </row>
    <row r="125" spans="2:54"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M125" s="119">
        <v>187</v>
      </c>
      <c r="AN125" s="23">
        <v>9255262</v>
      </c>
      <c r="AO125" s="23">
        <v>9255263</v>
      </c>
      <c r="AP125" s="23">
        <v>9255264</v>
      </c>
      <c r="AQ125" s="23">
        <v>9255265</v>
      </c>
      <c r="AR125" s="23">
        <v>9255266</v>
      </c>
      <c r="AS125" s="23">
        <v>9255267</v>
      </c>
      <c r="AT125" s="23" t="s">
        <v>20</v>
      </c>
    </row>
    <row r="126" spans="2:54"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M126" s="119">
        <v>251</v>
      </c>
      <c r="AN126" s="23" t="s">
        <v>1397</v>
      </c>
      <c r="AO126" s="23" t="s">
        <v>1397</v>
      </c>
      <c r="AP126" s="23">
        <v>9255273</v>
      </c>
      <c r="AQ126" s="23">
        <v>9255274</v>
      </c>
      <c r="AR126" s="23">
        <v>9255275</v>
      </c>
      <c r="AS126" s="23">
        <v>9255276</v>
      </c>
      <c r="AT126" s="23" t="s">
        <v>20</v>
      </c>
    </row>
    <row r="127" spans="2:54"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M127" s="24"/>
      <c r="AN127" s="24"/>
      <c r="AO127" s="24"/>
      <c r="AP127" s="24"/>
    </row>
    <row r="128" spans="2:54"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</row>
    <row r="129" spans="2:46"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N129" s="106"/>
      <c r="AO129" s="106" t="s">
        <v>142</v>
      </c>
      <c r="AP129" s="106"/>
      <c r="AQ129" s="106"/>
      <c r="AR129" s="106"/>
      <c r="AS129" s="106"/>
      <c r="AT129" s="106"/>
    </row>
    <row r="130" spans="2:46"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M130" s="23"/>
      <c r="AN130" s="119">
        <v>270</v>
      </c>
      <c r="AO130" s="119">
        <v>300</v>
      </c>
      <c r="AP130" s="119">
        <v>350</v>
      </c>
      <c r="AQ130" s="119">
        <v>400</v>
      </c>
      <c r="AR130" s="119">
        <v>450</v>
      </c>
      <c r="AS130" s="119">
        <v>500</v>
      </c>
      <c r="AT130" s="119">
        <v>550</v>
      </c>
    </row>
    <row r="131" spans="2:46"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M131" s="119">
        <v>0</v>
      </c>
      <c r="AN131" s="119" t="s">
        <v>20</v>
      </c>
      <c r="AO131" s="119" t="s">
        <v>20</v>
      </c>
      <c r="AP131" s="119" t="s">
        <v>20</v>
      </c>
      <c r="AQ131" s="119" t="s">
        <v>20</v>
      </c>
      <c r="AR131" s="119" t="s">
        <v>20</v>
      </c>
      <c r="AS131" s="119" t="s">
        <v>20</v>
      </c>
      <c r="AT131" s="119" t="s">
        <v>20</v>
      </c>
    </row>
    <row r="132" spans="2:46"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M132" s="119">
        <v>77</v>
      </c>
      <c r="AN132" s="119" t="s">
        <v>1397</v>
      </c>
      <c r="AO132" s="119" t="s">
        <v>1397</v>
      </c>
      <c r="AP132" s="119" t="s">
        <v>1397</v>
      </c>
      <c r="AQ132" s="119" t="s">
        <v>1397</v>
      </c>
      <c r="AR132" s="119">
        <v>9255281</v>
      </c>
      <c r="AS132" s="119">
        <v>9255282</v>
      </c>
      <c r="AT132" s="119" t="s">
        <v>20</v>
      </c>
    </row>
    <row r="133" spans="2:46"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M133" s="119">
        <v>101</v>
      </c>
      <c r="AN133" s="119">
        <v>9255284</v>
      </c>
      <c r="AO133" s="119">
        <v>9255285</v>
      </c>
      <c r="AP133" s="119">
        <v>9255286</v>
      </c>
      <c r="AQ133" s="119">
        <v>9255287</v>
      </c>
      <c r="AR133" s="119">
        <v>9255288</v>
      </c>
      <c r="AS133" s="119">
        <v>9255289</v>
      </c>
      <c r="AT133" s="119" t="s">
        <v>20</v>
      </c>
    </row>
    <row r="134" spans="2:46"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M134" s="119">
        <v>139</v>
      </c>
      <c r="AN134" s="119" t="s">
        <v>1397</v>
      </c>
      <c r="AO134" s="119">
        <v>9255294</v>
      </c>
      <c r="AP134" s="119">
        <v>9255295</v>
      </c>
      <c r="AQ134" s="119">
        <v>9255296</v>
      </c>
      <c r="AR134" s="119">
        <v>9255297</v>
      </c>
      <c r="AS134" s="119">
        <v>9255298</v>
      </c>
      <c r="AT134" s="119" t="s">
        <v>20</v>
      </c>
    </row>
    <row r="135" spans="2:46" ht="13.5" customHeight="1"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M135" s="119">
        <v>187</v>
      </c>
      <c r="AN135" s="23">
        <v>9255302</v>
      </c>
      <c r="AO135" s="23">
        <v>9255303</v>
      </c>
      <c r="AP135" s="23">
        <v>9255304</v>
      </c>
      <c r="AQ135" s="23">
        <v>9255305</v>
      </c>
      <c r="AR135" s="23">
        <v>9255306</v>
      </c>
      <c r="AS135" s="23">
        <v>9255307</v>
      </c>
      <c r="AT135" s="23" t="s">
        <v>20</v>
      </c>
    </row>
    <row r="136" spans="2:46" ht="14.5" customHeight="1">
      <c r="B136" s="24"/>
      <c r="C136" s="24"/>
      <c r="D136" s="24"/>
      <c r="E136" s="24"/>
      <c r="F136" s="24"/>
      <c r="G136" s="262"/>
      <c r="H136" s="262"/>
      <c r="I136" s="262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M136" s="119">
        <v>251</v>
      </c>
      <c r="AN136" s="23" t="s">
        <v>1397</v>
      </c>
      <c r="AO136" s="23" t="s">
        <v>1397</v>
      </c>
      <c r="AP136" s="23">
        <v>9255313</v>
      </c>
      <c r="AQ136" s="23">
        <v>9255314</v>
      </c>
      <c r="AR136" s="23">
        <v>9255315</v>
      </c>
      <c r="AS136" s="23">
        <v>9255316</v>
      </c>
      <c r="AT136" s="23" t="s">
        <v>20</v>
      </c>
    </row>
    <row r="137" spans="2:46">
      <c r="B137" s="24"/>
      <c r="C137" s="24"/>
      <c r="D137" s="24"/>
      <c r="E137" s="24"/>
      <c r="F137" s="24"/>
      <c r="G137" s="262"/>
      <c r="H137" s="262"/>
      <c r="I137" s="262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</row>
    <row r="138" spans="2:46">
      <c r="B138" s="24"/>
      <c r="C138" s="24"/>
      <c r="D138" s="24"/>
      <c r="E138" s="24"/>
      <c r="F138" s="24"/>
      <c r="G138" s="262"/>
      <c r="H138" s="262"/>
      <c r="I138" s="262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</row>
    <row r="139" spans="2:46"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N139" s="106"/>
      <c r="AO139" s="106" t="s">
        <v>143</v>
      </c>
      <c r="AP139" s="106"/>
      <c r="AQ139" s="106"/>
      <c r="AR139" s="106"/>
      <c r="AS139" s="106"/>
      <c r="AT139" s="106"/>
    </row>
    <row r="140" spans="2:46"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M140" s="23"/>
      <c r="AN140" s="119">
        <v>270</v>
      </c>
      <c r="AO140" s="119">
        <v>300</v>
      </c>
      <c r="AP140" s="119">
        <v>350</v>
      </c>
      <c r="AQ140" s="119">
        <v>400</v>
      </c>
      <c r="AR140" s="119">
        <v>450</v>
      </c>
      <c r="AS140" s="119">
        <v>500</v>
      </c>
      <c r="AT140" s="119">
        <v>550</v>
      </c>
    </row>
    <row r="141" spans="2:46"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M141" s="119">
        <v>0</v>
      </c>
      <c r="AN141" s="119" t="s">
        <v>20</v>
      </c>
      <c r="AO141" s="119" t="s">
        <v>20</v>
      </c>
      <c r="AP141" s="119" t="s">
        <v>20</v>
      </c>
      <c r="AQ141" s="119" t="s">
        <v>20</v>
      </c>
      <c r="AR141" s="119" t="s">
        <v>20</v>
      </c>
      <c r="AS141" s="119" t="s">
        <v>20</v>
      </c>
      <c r="AT141" s="119" t="s">
        <v>20</v>
      </c>
    </row>
    <row r="142" spans="2:46"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M142" s="119">
        <v>77</v>
      </c>
      <c r="AN142" s="119" t="s">
        <v>1397</v>
      </c>
      <c r="AO142" s="119" t="s">
        <v>1397</v>
      </c>
      <c r="AP142" s="119" t="s">
        <v>1397</v>
      </c>
      <c r="AQ142" s="119" t="s">
        <v>1397</v>
      </c>
      <c r="AR142" s="119">
        <v>9255321</v>
      </c>
      <c r="AS142" s="119">
        <v>9255322</v>
      </c>
      <c r="AT142" s="119" t="s">
        <v>20</v>
      </c>
    </row>
    <row r="143" spans="2:46"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M143" s="119">
        <v>101</v>
      </c>
      <c r="AN143" s="119">
        <v>9255324</v>
      </c>
      <c r="AO143" s="119">
        <v>9255325</v>
      </c>
      <c r="AP143" s="119">
        <v>9255326</v>
      </c>
      <c r="AQ143" s="119">
        <v>9255327</v>
      </c>
      <c r="AR143" s="119">
        <v>9255328</v>
      </c>
      <c r="AS143" s="119">
        <v>9255329</v>
      </c>
      <c r="AT143" s="119" t="s">
        <v>20</v>
      </c>
    </row>
    <row r="144" spans="2:46"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M144" s="119">
        <v>139</v>
      </c>
      <c r="AN144" s="119" t="s">
        <v>1397</v>
      </c>
      <c r="AO144" s="119">
        <v>9255334</v>
      </c>
      <c r="AP144" s="119">
        <v>9255335</v>
      </c>
      <c r="AQ144" s="119">
        <v>9255336</v>
      </c>
      <c r="AR144" s="119">
        <v>9255337</v>
      </c>
      <c r="AS144" s="119">
        <v>9255338</v>
      </c>
      <c r="AT144" s="119" t="s">
        <v>20</v>
      </c>
    </row>
    <row r="145" spans="2:46"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M145" s="119">
        <v>187</v>
      </c>
      <c r="AN145" s="23">
        <v>9255342</v>
      </c>
      <c r="AO145" s="23">
        <v>9255343</v>
      </c>
      <c r="AP145" s="23">
        <v>9255344</v>
      </c>
      <c r="AQ145" s="23">
        <v>9255345</v>
      </c>
      <c r="AR145" s="23">
        <v>9255346</v>
      </c>
      <c r="AS145" s="23">
        <v>9255347</v>
      </c>
      <c r="AT145" s="23" t="s">
        <v>20</v>
      </c>
    </row>
    <row r="146" spans="2:46"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M146" s="119">
        <v>251</v>
      </c>
      <c r="AN146" s="23" t="s">
        <v>1397</v>
      </c>
      <c r="AO146" s="23" t="s">
        <v>1397</v>
      </c>
      <c r="AP146" s="23">
        <v>9255353</v>
      </c>
      <c r="AQ146" s="23">
        <v>9255354</v>
      </c>
      <c r="AR146" s="23">
        <v>9255355</v>
      </c>
      <c r="AS146" s="23">
        <v>9255356</v>
      </c>
      <c r="AT146" s="23" t="s">
        <v>20</v>
      </c>
    </row>
    <row r="147" spans="2:46"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O147" s="22" t="s">
        <v>1388</v>
      </c>
    </row>
    <row r="148" spans="2:46"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M148" s="23"/>
      <c r="AN148" s="23">
        <v>1</v>
      </c>
      <c r="AO148" s="23">
        <v>2</v>
      </c>
      <c r="AP148" s="23">
        <v>3</v>
      </c>
      <c r="AQ148" s="23">
        <v>4</v>
      </c>
    </row>
    <row r="149" spans="2:46"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M149" s="23">
        <v>270</v>
      </c>
      <c r="AN149" s="23" t="s">
        <v>20</v>
      </c>
      <c r="AO149" s="23">
        <v>9256999</v>
      </c>
      <c r="AP149" s="23">
        <v>9256999</v>
      </c>
      <c r="AQ149" s="23">
        <v>9256854</v>
      </c>
    </row>
    <row r="150" spans="2:46"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M150" s="23">
        <v>300</v>
      </c>
      <c r="AN150" s="23" t="s">
        <v>20</v>
      </c>
      <c r="AO150" s="23">
        <v>9257000</v>
      </c>
      <c r="AP150" s="23">
        <v>9257000</v>
      </c>
      <c r="AQ150" s="23">
        <v>9256856</v>
      </c>
    </row>
    <row r="151" spans="2:46"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M151" s="23">
        <v>350</v>
      </c>
      <c r="AN151" s="23" t="s">
        <v>20</v>
      </c>
      <c r="AO151" s="23">
        <v>9257002</v>
      </c>
      <c r="AP151" s="23">
        <v>9257002</v>
      </c>
      <c r="AQ151" s="23">
        <v>9256860</v>
      </c>
    </row>
    <row r="152" spans="2:46"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M152" s="23">
        <v>400</v>
      </c>
      <c r="AN152" s="23" t="s">
        <v>20</v>
      </c>
      <c r="AO152" s="23">
        <v>9257004</v>
      </c>
      <c r="AP152" s="23">
        <v>9257004</v>
      </c>
      <c r="AQ152" s="23">
        <v>9256864</v>
      </c>
    </row>
    <row r="153" spans="2:46"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M153" s="23">
        <v>450</v>
      </c>
      <c r="AN153" s="23" t="s">
        <v>20</v>
      </c>
      <c r="AO153" s="23">
        <v>9257006</v>
      </c>
      <c r="AP153" s="23">
        <v>9257006</v>
      </c>
      <c r="AQ153" s="23">
        <v>9256868</v>
      </c>
    </row>
    <row r="154" spans="2:46"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M154" s="23">
        <v>500</v>
      </c>
      <c r="AN154" s="23" t="s">
        <v>20</v>
      </c>
      <c r="AO154" s="23">
        <v>9257008</v>
      </c>
      <c r="AP154" s="23">
        <v>9257008</v>
      </c>
      <c r="AQ154" s="23">
        <v>9256872</v>
      </c>
    </row>
    <row r="155" spans="2:46"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M155" s="23">
        <v>550</v>
      </c>
      <c r="AN155" s="23" t="s">
        <v>20</v>
      </c>
      <c r="AO155" s="23" t="s">
        <v>20</v>
      </c>
      <c r="AP155" s="23"/>
      <c r="AQ155" s="23"/>
    </row>
    <row r="156" spans="2:46"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151" t="s">
        <v>1406</v>
      </c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24"/>
      <c r="AB156" s="24"/>
      <c r="AC156" s="24"/>
      <c r="AD156" s="24"/>
      <c r="AE156" s="24"/>
      <c r="AO156" s="22" t="s">
        <v>1389</v>
      </c>
    </row>
    <row r="157" spans="2:46"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24"/>
      <c r="AB157" s="24"/>
      <c r="AC157" s="24"/>
      <c r="AD157" s="24"/>
      <c r="AE157" s="24"/>
      <c r="AM157" s="23"/>
      <c r="AN157" s="23">
        <v>1</v>
      </c>
      <c r="AO157" s="23">
        <v>2</v>
      </c>
      <c r="AP157" s="23">
        <v>3</v>
      </c>
      <c r="AQ157" s="23">
        <v>4</v>
      </c>
    </row>
    <row r="158" spans="2:46" ht="14.5" customHeight="1"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26"/>
      <c r="AB158" s="24"/>
      <c r="AC158" s="24"/>
      <c r="AD158" s="24"/>
      <c r="AE158" s="24"/>
      <c r="AM158" s="23">
        <v>270</v>
      </c>
      <c r="AN158" s="23" t="s">
        <v>20</v>
      </c>
      <c r="AO158" s="23" t="s">
        <v>20</v>
      </c>
      <c r="AP158" s="23" t="s">
        <v>20</v>
      </c>
      <c r="AQ158" s="23">
        <v>9256855</v>
      </c>
    </row>
    <row r="159" spans="2:46" ht="14.5" customHeight="1"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26"/>
      <c r="AB159" s="24"/>
      <c r="AC159" s="24"/>
      <c r="AD159" s="24"/>
      <c r="AE159" s="24"/>
      <c r="AM159" s="23">
        <v>300</v>
      </c>
      <c r="AN159" s="23" t="s">
        <v>20</v>
      </c>
      <c r="AO159" s="23" t="s">
        <v>20</v>
      </c>
      <c r="AP159" s="23" t="s">
        <v>20</v>
      </c>
      <c r="AQ159" s="23">
        <v>9256857</v>
      </c>
    </row>
    <row r="160" spans="2:46"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M160" s="23">
        <v>350</v>
      </c>
      <c r="AN160" s="23" t="s">
        <v>20</v>
      </c>
      <c r="AO160" s="23" t="s">
        <v>20</v>
      </c>
      <c r="AP160" s="23" t="s">
        <v>20</v>
      </c>
      <c r="AQ160" s="23">
        <v>9256861</v>
      </c>
    </row>
    <row r="161" spans="2:43"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M161" s="23">
        <v>400</v>
      </c>
      <c r="AN161" s="23" t="s">
        <v>20</v>
      </c>
      <c r="AO161" s="23" t="s">
        <v>20</v>
      </c>
      <c r="AP161" s="23" t="s">
        <v>20</v>
      </c>
      <c r="AQ161" s="23">
        <v>9256865</v>
      </c>
    </row>
    <row r="162" spans="2:43"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M162" s="23">
        <v>450</v>
      </c>
      <c r="AN162" s="23" t="s">
        <v>20</v>
      </c>
      <c r="AO162" s="23" t="s">
        <v>20</v>
      </c>
      <c r="AP162" s="23" t="s">
        <v>20</v>
      </c>
      <c r="AQ162" s="23">
        <v>9256869</v>
      </c>
    </row>
    <row r="163" spans="2:43"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M163" s="23">
        <v>500</v>
      </c>
      <c r="AN163" s="23" t="s">
        <v>20</v>
      </c>
      <c r="AO163" s="23" t="s">
        <v>20</v>
      </c>
      <c r="AP163" s="23" t="s">
        <v>20</v>
      </c>
      <c r="AQ163" s="23">
        <v>9256873</v>
      </c>
    </row>
    <row r="164" spans="2:43"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M164" s="23">
        <v>550</v>
      </c>
      <c r="AN164" s="23" t="s">
        <v>20</v>
      </c>
      <c r="AO164" s="23" t="s">
        <v>20</v>
      </c>
      <c r="AP164" s="23" t="s">
        <v>20</v>
      </c>
      <c r="AQ164" s="23" t="s">
        <v>20</v>
      </c>
    </row>
    <row r="165" spans="2:43"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</row>
    <row r="166" spans="2:43"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</row>
    <row r="167" spans="2:43"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</row>
    <row r="168" spans="2:43"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</row>
    <row r="169" spans="2:43"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</row>
    <row r="170" spans="2:43"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</row>
    <row r="171" spans="2:43"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</row>
    <row r="172" spans="2:43"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</row>
    <row r="173" spans="2:43"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</row>
    <row r="174" spans="2:43"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</row>
    <row r="175" spans="2:43"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</row>
    <row r="176" spans="2:43"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</row>
    <row r="177" spans="2:31"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</row>
    <row r="178" spans="2:31"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</row>
    <row r="194" spans="10:29">
      <c r="J194" s="148" t="s">
        <v>1405</v>
      </c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</row>
    <row r="195" spans="10:29"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</row>
    <row r="196" spans="10:29"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</row>
    <row r="197" spans="10:29"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</row>
    <row r="198" spans="10:29"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</row>
    <row r="233" spans="11:28">
      <c r="K233" s="147" t="s">
        <v>1406</v>
      </c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</row>
    <row r="234" spans="11:28"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</row>
    <row r="235" spans="11:28"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</row>
    <row r="236" spans="11:28"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</row>
    <row r="274" spans="10:29">
      <c r="J274" s="148" t="s">
        <v>1405</v>
      </c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</row>
    <row r="275" spans="10:29"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</row>
    <row r="276" spans="10:29"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</row>
    <row r="277" spans="10:29"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</row>
    <row r="278" spans="10:29"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</row>
    <row r="320" spans="10:29">
      <c r="J320" s="147" t="s">
        <v>1406</v>
      </c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  <c r="AA320" s="147"/>
      <c r="AB320" s="147"/>
      <c r="AC320" s="147"/>
    </row>
    <row r="321" spans="10:29"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  <c r="AA321" s="147"/>
      <c r="AB321" s="147"/>
      <c r="AC321" s="147"/>
    </row>
    <row r="322" spans="10:29"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  <c r="AA322" s="147"/>
      <c r="AB322" s="147"/>
      <c r="AC322" s="147"/>
    </row>
    <row r="323" spans="10:29"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  <c r="AA323" s="147"/>
      <c r="AB323" s="147"/>
      <c r="AC323" s="147"/>
    </row>
    <row r="324" spans="10:29"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  <c r="AA324" s="147"/>
      <c r="AB324" s="147"/>
      <c r="AC324" s="147"/>
    </row>
    <row r="325" spans="10:29"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  <c r="AA325" s="147"/>
      <c r="AB325" s="147"/>
      <c r="AC325" s="147"/>
    </row>
    <row r="368" spans="10:29">
      <c r="J368" s="147" t="s">
        <v>1405</v>
      </c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  <c r="AB368" s="147"/>
      <c r="AC368" s="147"/>
    </row>
    <row r="369" spans="10:29"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  <c r="AB369" s="147"/>
      <c r="AC369" s="147"/>
    </row>
    <row r="370" spans="10:29"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  <c r="AA370" s="147"/>
      <c r="AB370" s="147"/>
      <c r="AC370" s="147"/>
    </row>
    <row r="371" spans="10:29"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  <c r="AA371" s="147"/>
      <c r="AB371" s="147"/>
      <c r="AC371" s="147"/>
    </row>
    <row r="372" spans="10:29"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  <c r="AB372" s="147"/>
      <c r="AC372" s="147"/>
    </row>
    <row r="423" spans="10:29">
      <c r="J423" s="147" t="s">
        <v>1406</v>
      </c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  <c r="AA423" s="147"/>
      <c r="AB423" s="147"/>
      <c r="AC423" s="147"/>
    </row>
    <row r="424" spans="10:29"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  <c r="AA424" s="147"/>
      <c r="AB424" s="147"/>
      <c r="AC424" s="147"/>
    </row>
    <row r="425" spans="10:29"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  <c r="AC425" s="147"/>
    </row>
    <row r="426" spans="10:29"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  <c r="AA426" s="147"/>
      <c r="AB426" s="147"/>
      <c r="AC426" s="147"/>
    </row>
    <row r="427" spans="10:29"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  <c r="AA427" s="147"/>
      <c r="AB427" s="147"/>
      <c r="AC427" s="147"/>
    </row>
    <row r="428" spans="10:29"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  <c r="AA428" s="147"/>
      <c r="AB428" s="147"/>
      <c r="AC428" s="147"/>
    </row>
    <row r="474" spans="10:29">
      <c r="J474" s="147" t="s">
        <v>1405</v>
      </c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  <c r="AA474" s="147"/>
      <c r="AB474" s="147"/>
      <c r="AC474" s="147"/>
    </row>
    <row r="475" spans="10:29"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  <c r="AA475" s="147"/>
      <c r="AB475" s="147"/>
      <c r="AC475" s="147"/>
    </row>
    <row r="476" spans="10:29"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  <c r="AA476" s="147"/>
      <c r="AB476" s="147"/>
      <c r="AC476" s="147"/>
    </row>
    <row r="477" spans="10:29"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  <c r="AA477" s="147"/>
      <c r="AB477" s="147"/>
      <c r="AC477" s="147"/>
    </row>
    <row r="478" spans="10:29"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  <c r="AA478" s="147"/>
      <c r="AB478" s="147"/>
      <c r="AC478" s="147"/>
    </row>
    <row r="543" spans="10:29">
      <c r="J543" s="147" t="s">
        <v>1406</v>
      </c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</row>
    <row r="544" spans="10:29"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  <c r="AB544" s="147"/>
      <c r="AC544" s="147"/>
    </row>
    <row r="545" spans="10:29"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  <c r="AB545" s="147"/>
      <c r="AC545" s="147"/>
    </row>
    <row r="546" spans="10:29"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  <c r="AB546" s="147"/>
      <c r="AC546" s="147"/>
    </row>
  </sheetData>
  <sheetProtection algorithmName="SHA-512" hashValue="uMozfmsHxndKR8coSTWyiUHjgarGXUXoJAOMhirHI6N0tn3jryp3GnRyzIcmJW4PLZSh8hrwF8aiwX+i3TCnKw==" saltValue="v8bFWiZKEClcfdbVUhdQLg==" spinCount="100000" sheet="1" objects="1" scenarios="1"/>
  <mergeCells count="156">
    <mergeCell ref="AC23:AD23"/>
    <mergeCell ref="AE23:AF23"/>
    <mergeCell ref="W71:X73"/>
    <mergeCell ref="G136:I138"/>
    <mergeCell ref="C71:T71"/>
    <mergeCell ref="U71:V71"/>
    <mergeCell ref="C68:T68"/>
    <mergeCell ref="U69:V69"/>
    <mergeCell ref="C63:T63"/>
    <mergeCell ref="C56:T56"/>
    <mergeCell ref="C57:T57"/>
    <mergeCell ref="C58:T58"/>
    <mergeCell ref="C72:T72"/>
    <mergeCell ref="U72:V72"/>
    <mergeCell ref="C73:T73"/>
    <mergeCell ref="U73:V73"/>
    <mergeCell ref="C69:T69"/>
    <mergeCell ref="C70:T70"/>
    <mergeCell ref="U70:V70"/>
    <mergeCell ref="C64:T64"/>
    <mergeCell ref="C65:T65"/>
    <mergeCell ref="U67:V67"/>
    <mergeCell ref="U68:V68"/>
    <mergeCell ref="U60:V60"/>
    <mergeCell ref="W68:X70"/>
    <mergeCell ref="C30:D30"/>
    <mergeCell ref="C31:D31"/>
    <mergeCell ref="C32:D32"/>
    <mergeCell ref="C33:D33"/>
    <mergeCell ref="J27:K27"/>
    <mergeCell ref="L27:M27"/>
    <mergeCell ref="W55:X55"/>
    <mergeCell ref="U65:V65"/>
    <mergeCell ref="U66:V66"/>
    <mergeCell ref="U61:V61"/>
    <mergeCell ref="U62:V62"/>
    <mergeCell ref="U55:V55"/>
    <mergeCell ref="U63:V63"/>
    <mergeCell ref="U64:V64"/>
    <mergeCell ref="W56:X58"/>
    <mergeCell ref="W59:X61"/>
    <mergeCell ref="W62:X64"/>
    <mergeCell ref="W65:X67"/>
    <mergeCell ref="W1:X1"/>
    <mergeCell ref="Z1:AA1"/>
    <mergeCell ref="Y27:Z27"/>
    <mergeCell ref="K7:L7"/>
    <mergeCell ref="U1:V1"/>
    <mergeCell ref="B24:I26"/>
    <mergeCell ref="C1:D1"/>
    <mergeCell ref="B2:F2"/>
    <mergeCell ref="C3:F3"/>
    <mergeCell ref="B8:F8"/>
    <mergeCell ref="J24:M26"/>
    <mergeCell ref="R19:S19"/>
    <mergeCell ref="U18:V18"/>
    <mergeCell ref="O1:R1"/>
    <mergeCell ref="C27:D27"/>
    <mergeCell ref="E27:F27"/>
    <mergeCell ref="G27:H27"/>
    <mergeCell ref="N27:P27"/>
    <mergeCell ref="Q27:S27"/>
    <mergeCell ref="T27:V27"/>
    <mergeCell ref="AE32:AF33"/>
    <mergeCell ref="AB10:AC11"/>
    <mergeCell ref="AB13:AC14"/>
    <mergeCell ref="AB16:AC17"/>
    <mergeCell ref="AB2:AC2"/>
    <mergeCell ref="AB7:AC8"/>
    <mergeCell ref="AB4:AC5"/>
    <mergeCell ref="AC24:AF26"/>
    <mergeCell ref="AE27:AF27"/>
    <mergeCell ref="AC31:AD31"/>
    <mergeCell ref="AC32:AD32"/>
    <mergeCell ref="AA27:AB27"/>
    <mergeCell ref="N24:AB26"/>
    <mergeCell ref="N28:P28"/>
    <mergeCell ref="Q28:S28"/>
    <mergeCell ref="T28:V28"/>
    <mergeCell ref="W28:X28"/>
    <mergeCell ref="AC27:AD27"/>
    <mergeCell ref="AC28:AD28"/>
    <mergeCell ref="AC29:AD29"/>
    <mergeCell ref="W29:X29"/>
    <mergeCell ref="AC30:AD30"/>
    <mergeCell ref="Y28:Z33"/>
    <mergeCell ref="AA28:AB33"/>
    <mergeCell ref="AC33:AD33"/>
    <mergeCell ref="Q33:S33"/>
    <mergeCell ref="N29:P29"/>
    <mergeCell ref="N30:P30"/>
    <mergeCell ref="N31:P31"/>
    <mergeCell ref="T33:V33"/>
    <mergeCell ref="W27:X27"/>
    <mergeCell ref="C66:T66"/>
    <mergeCell ref="C67:T67"/>
    <mergeCell ref="J28:K28"/>
    <mergeCell ref="J29:K29"/>
    <mergeCell ref="J30:K30"/>
    <mergeCell ref="J31:K31"/>
    <mergeCell ref="N33:P33"/>
    <mergeCell ref="Q29:S29"/>
    <mergeCell ref="Q30:S30"/>
    <mergeCell ref="Q31:S31"/>
    <mergeCell ref="Q32:S32"/>
    <mergeCell ref="N32:P32"/>
    <mergeCell ref="W30:X30"/>
    <mergeCell ref="W31:X31"/>
    <mergeCell ref="W32:X32"/>
    <mergeCell ref="W33:X33"/>
    <mergeCell ref="T29:V29"/>
    <mergeCell ref="B28:B32"/>
    <mergeCell ref="J32:K32"/>
    <mergeCell ref="T32:V32"/>
    <mergeCell ref="J33:K33"/>
    <mergeCell ref="L28:M33"/>
    <mergeCell ref="C59:T59"/>
    <mergeCell ref="C60:T60"/>
    <mergeCell ref="C61:T61"/>
    <mergeCell ref="C62:T62"/>
    <mergeCell ref="T30:V30"/>
    <mergeCell ref="T31:V31"/>
    <mergeCell ref="G28:H28"/>
    <mergeCell ref="G29:H29"/>
    <mergeCell ref="G30:H30"/>
    <mergeCell ref="G31:H31"/>
    <mergeCell ref="G32:H32"/>
    <mergeCell ref="U56:V56"/>
    <mergeCell ref="U57:V57"/>
    <mergeCell ref="U58:V58"/>
    <mergeCell ref="U59:V59"/>
    <mergeCell ref="C55:T55"/>
    <mergeCell ref="G33:H33"/>
    <mergeCell ref="C28:D28"/>
    <mergeCell ref="C29:D29"/>
    <mergeCell ref="J423:AC428"/>
    <mergeCell ref="J474:AC478"/>
    <mergeCell ref="J543:AC546"/>
    <mergeCell ref="B75:M82"/>
    <mergeCell ref="T116:U116"/>
    <mergeCell ref="K122:AC124"/>
    <mergeCell ref="N156:Z159"/>
    <mergeCell ref="J194:AC198"/>
    <mergeCell ref="K233:AB236"/>
    <mergeCell ref="J274:AC278"/>
    <mergeCell ref="J320:AC325"/>
    <mergeCell ref="J368:AC372"/>
    <mergeCell ref="M107:N107"/>
    <mergeCell ref="K105:L105"/>
    <mergeCell ref="J103:K103"/>
    <mergeCell ref="I100:J100"/>
    <mergeCell ref="H97:I97"/>
    <mergeCell ref="F94:G94"/>
    <mergeCell ref="O109:P109"/>
    <mergeCell ref="P111:Q111"/>
    <mergeCell ref="S114:T114"/>
  </mergeCells>
  <conditionalFormatting sqref="F9:F10">
    <cfRule type="containsBlanks" dxfId="164" priority="196">
      <formula>LEN(TRIM(F9))=0</formula>
    </cfRule>
  </conditionalFormatting>
  <conditionalFormatting sqref="E9:E10">
    <cfRule type="cellIs" dxfId="163" priority="194" operator="greaterThan">
      <formula>0</formula>
    </cfRule>
    <cfRule type="cellIs" dxfId="162" priority="195" operator="equal">
      <formula>0</formula>
    </cfRule>
  </conditionalFormatting>
  <conditionalFormatting sqref="F11:F12">
    <cfRule type="containsBlanks" dxfId="161" priority="193">
      <formula>LEN(TRIM(F11))=0</formula>
    </cfRule>
  </conditionalFormatting>
  <conditionalFormatting sqref="E11:E12">
    <cfRule type="cellIs" dxfId="160" priority="191" operator="greaterThan">
      <formula>0</formula>
    </cfRule>
    <cfRule type="cellIs" dxfId="159" priority="192" operator="equal">
      <formula>0</formula>
    </cfRule>
  </conditionalFormatting>
  <conditionalFormatting sqref="F13:F14">
    <cfRule type="containsBlanks" dxfId="158" priority="190">
      <formula>LEN(TRIM(F13))=0</formula>
    </cfRule>
  </conditionalFormatting>
  <conditionalFormatting sqref="E13:E14">
    <cfRule type="cellIs" dxfId="157" priority="188" operator="greaterThan">
      <formula>0</formula>
    </cfRule>
    <cfRule type="cellIs" dxfId="156" priority="189" operator="equal">
      <formula>0</formula>
    </cfRule>
  </conditionalFormatting>
  <conditionalFormatting sqref="F15:F16">
    <cfRule type="containsBlanks" dxfId="155" priority="187">
      <formula>LEN(TRIM(F15))=0</formula>
    </cfRule>
  </conditionalFormatting>
  <conditionalFormatting sqref="E15:E16">
    <cfRule type="cellIs" dxfId="154" priority="185" operator="greaterThan">
      <formula>0</formula>
    </cfRule>
    <cfRule type="cellIs" dxfId="153" priority="186" operator="equal">
      <formula>0</formula>
    </cfRule>
  </conditionalFormatting>
  <conditionalFormatting sqref="F28">
    <cfRule type="expression" dxfId="152" priority="158">
      <formula>$AO$17&lt;6</formula>
    </cfRule>
    <cfRule type="containsBlanks" dxfId="151" priority="183">
      <formula>LEN(TRIM(F28))=0</formula>
    </cfRule>
  </conditionalFormatting>
  <conditionalFormatting sqref="E28">
    <cfRule type="cellIs" dxfId="150" priority="180" operator="greaterThan">
      <formula>0</formula>
    </cfRule>
    <cfRule type="cellIs" dxfId="149" priority="181" operator="equal">
      <formula>0</formula>
    </cfRule>
  </conditionalFormatting>
  <conditionalFormatting sqref="F33">
    <cfRule type="expression" dxfId="148" priority="153">
      <formula>$AO$17&lt;1</formula>
    </cfRule>
    <cfRule type="containsBlanks" dxfId="147" priority="164">
      <formula>LEN(TRIM(F33))=0</formula>
    </cfRule>
  </conditionalFormatting>
  <conditionalFormatting sqref="E33">
    <cfRule type="cellIs" dxfId="146" priority="162" operator="greaterThan">
      <formula>0</formula>
    </cfRule>
    <cfRule type="cellIs" dxfId="145" priority="163" operator="equal">
      <formula>0</formula>
    </cfRule>
  </conditionalFormatting>
  <conditionalFormatting sqref="F29">
    <cfRule type="expression" dxfId="144" priority="157">
      <formula>$AO$17&lt;5</formula>
    </cfRule>
    <cfRule type="containsBlanks" dxfId="143" priority="176">
      <formula>LEN(TRIM(F29))=0</formula>
    </cfRule>
  </conditionalFormatting>
  <conditionalFormatting sqref="E29">
    <cfRule type="cellIs" dxfId="142" priority="174" operator="greaterThan">
      <formula>0</formula>
    </cfRule>
    <cfRule type="cellIs" dxfId="141" priority="175" operator="equal">
      <formula>0</formula>
    </cfRule>
  </conditionalFormatting>
  <conditionalFormatting sqref="F30">
    <cfRule type="expression" dxfId="140" priority="156">
      <formula>$AO$17&lt;4</formula>
    </cfRule>
    <cfRule type="containsBlanks" dxfId="139" priority="173">
      <formula>LEN(TRIM(F30))=0</formula>
    </cfRule>
  </conditionalFormatting>
  <conditionalFormatting sqref="E30">
    <cfRule type="cellIs" dxfId="138" priority="171" operator="greaterThan">
      <formula>0</formula>
    </cfRule>
    <cfRule type="cellIs" dxfId="137" priority="172" operator="equal">
      <formula>0</formula>
    </cfRule>
  </conditionalFormatting>
  <conditionalFormatting sqref="F31">
    <cfRule type="expression" dxfId="136" priority="155">
      <formula>$AO$17&lt;3</formula>
    </cfRule>
    <cfRule type="containsBlanks" dxfId="135" priority="170">
      <formula>LEN(TRIM(F31))=0</formula>
    </cfRule>
  </conditionalFormatting>
  <conditionalFormatting sqref="E31">
    <cfRule type="cellIs" dxfId="134" priority="168" operator="greaterThan">
      <formula>0</formula>
    </cfRule>
    <cfRule type="cellIs" dxfId="133" priority="169" operator="equal">
      <formula>0</formula>
    </cfRule>
  </conditionalFormatting>
  <conditionalFormatting sqref="F32">
    <cfRule type="expression" dxfId="132" priority="154">
      <formula>$AO$17&lt;2</formula>
    </cfRule>
    <cfRule type="containsBlanks" dxfId="131" priority="167">
      <formula>LEN(TRIM(F32))=0</formula>
    </cfRule>
  </conditionalFormatting>
  <conditionalFormatting sqref="E32">
    <cfRule type="cellIs" dxfId="130" priority="165" operator="greaterThan">
      <formula>0</formula>
    </cfRule>
    <cfRule type="cellIs" dxfId="129" priority="166" operator="equal">
      <formula>0</formula>
    </cfRule>
  </conditionalFormatting>
  <conditionalFormatting sqref="B28:B32">
    <cfRule type="expression" dxfId="128" priority="159" stopIfTrue="1">
      <formula>$B$36=0</formula>
    </cfRule>
    <cfRule type="expression" dxfId="127" priority="160" stopIfTrue="1">
      <formula>$B$36&gt;0</formula>
    </cfRule>
    <cfRule type="expression" dxfId="126" priority="161" stopIfTrue="1">
      <formula>$B$36&lt;0</formula>
    </cfRule>
  </conditionalFormatting>
  <conditionalFormatting sqref="G28:H28">
    <cfRule type="expression" dxfId="125" priority="152">
      <formula>$F$28&lt;1</formula>
    </cfRule>
  </conditionalFormatting>
  <conditionalFormatting sqref="I28">
    <cfRule type="expression" dxfId="124" priority="93" stopIfTrue="1">
      <formula>$F$28&lt;1</formula>
    </cfRule>
    <cfRule type="expression" dxfId="123" priority="151" stopIfTrue="1">
      <formula>$AQ$61&lt;$I$28</formula>
    </cfRule>
  </conditionalFormatting>
  <conditionalFormatting sqref="G29:H29">
    <cfRule type="expression" dxfId="122" priority="150">
      <formula>$F$29&lt;1</formula>
    </cfRule>
  </conditionalFormatting>
  <conditionalFormatting sqref="I29">
    <cfRule type="expression" dxfId="121" priority="94" stopIfTrue="1">
      <formula>$F$29&lt;1</formula>
    </cfRule>
    <cfRule type="expression" dxfId="120" priority="149" stopIfTrue="1">
      <formula>$AQ$62&lt;$I$29</formula>
    </cfRule>
  </conditionalFormatting>
  <conditionalFormatting sqref="G30:H30">
    <cfRule type="expression" dxfId="119" priority="148">
      <formula>$F$30&lt;1</formula>
    </cfRule>
  </conditionalFormatting>
  <conditionalFormatting sqref="I30">
    <cfRule type="expression" dxfId="118" priority="95" stopIfTrue="1">
      <formula>$F$30&lt;1</formula>
    </cfRule>
    <cfRule type="expression" dxfId="117" priority="147" stopIfTrue="1">
      <formula>$AQ$63&lt;$I$30</formula>
    </cfRule>
  </conditionalFormatting>
  <conditionalFormatting sqref="G31:H31">
    <cfRule type="expression" dxfId="116" priority="146">
      <formula>$F$31&lt;1</formula>
    </cfRule>
  </conditionalFormatting>
  <conditionalFormatting sqref="I31">
    <cfRule type="expression" dxfId="115" priority="96" stopIfTrue="1">
      <formula>$F$31&lt;1</formula>
    </cfRule>
    <cfRule type="expression" dxfId="114" priority="145" stopIfTrue="1">
      <formula>$AQ$64&lt;$I$31</formula>
    </cfRule>
  </conditionalFormatting>
  <conditionalFormatting sqref="G32:H32">
    <cfRule type="expression" dxfId="113" priority="144">
      <formula>$F$32&lt;1</formula>
    </cfRule>
  </conditionalFormatting>
  <conditionalFormatting sqref="G33:H33">
    <cfRule type="expression" dxfId="112" priority="142">
      <formula>$F$33&lt;1</formula>
    </cfRule>
  </conditionalFormatting>
  <conditionalFormatting sqref="I33">
    <cfRule type="expression" dxfId="111" priority="98">
      <formula>$I$33&gt;$G$33</formula>
    </cfRule>
    <cfRule type="expression" dxfId="110" priority="141">
      <formula>$F$33&lt;1</formula>
    </cfRule>
  </conditionalFormatting>
  <conditionalFormatting sqref="J28:K28">
    <cfRule type="expression" dxfId="109" priority="140">
      <formula>$F$28&lt;1</formula>
    </cfRule>
  </conditionalFormatting>
  <conditionalFormatting sqref="J29:K29">
    <cfRule type="expression" dxfId="108" priority="139">
      <formula>$F$29&lt;1</formula>
    </cfRule>
  </conditionalFormatting>
  <conditionalFormatting sqref="J30:K30">
    <cfRule type="expression" dxfId="107" priority="138">
      <formula>$F$30&lt;1</formula>
    </cfRule>
  </conditionalFormatting>
  <conditionalFormatting sqref="J31:K31">
    <cfRule type="expression" dxfId="106" priority="3">
      <formula>$AM$25&gt;2</formula>
    </cfRule>
    <cfRule type="expression" dxfId="105" priority="137">
      <formula>$F$31&lt;1</formula>
    </cfRule>
  </conditionalFormatting>
  <conditionalFormatting sqref="J32:K32">
    <cfRule type="expression" dxfId="104" priority="4">
      <formula>$AM$25&gt;2</formula>
    </cfRule>
    <cfRule type="expression" dxfId="103" priority="136">
      <formula>$F$32&lt;1</formula>
    </cfRule>
  </conditionalFormatting>
  <conditionalFormatting sqref="J33:K33">
    <cfRule type="expression" dxfId="102" priority="5">
      <formula>$AM$25&gt;2</formula>
    </cfRule>
    <cfRule type="expression" dxfId="101" priority="135">
      <formula>$F$33&lt;1</formula>
    </cfRule>
  </conditionalFormatting>
  <conditionalFormatting sqref="L28:M33">
    <cfRule type="expression" dxfId="100" priority="2">
      <formula>$F$10&lt;1</formula>
    </cfRule>
    <cfRule type="expression" dxfId="99" priority="134" stopIfTrue="1">
      <formula>$AM$25&gt;2</formula>
    </cfRule>
  </conditionalFormatting>
  <conditionalFormatting sqref="N33:P33">
    <cfRule type="expression" dxfId="98" priority="106">
      <formula>$F$33&lt;1</formula>
    </cfRule>
    <cfRule type="expression" dxfId="97" priority="133">
      <formula>$AN$58&gt;1</formula>
    </cfRule>
  </conditionalFormatting>
  <conditionalFormatting sqref="T33:V33">
    <cfRule type="expression" dxfId="96" priority="104">
      <formula>$F$33&lt;1</formula>
    </cfRule>
    <cfRule type="expression" dxfId="95" priority="131">
      <formula>$I$33&lt;140</formula>
    </cfRule>
    <cfRule type="expression" dxfId="94" priority="132">
      <formula>$AN$58&gt;1</formula>
    </cfRule>
  </conditionalFormatting>
  <conditionalFormatting sqref="W33:X33">
    <cfRule type="expression" dxfId="93" priority="103">
      <formula>$F$33&lt;1</formula>
    </cfRule>
    <cfRule type="expression" dxfId="92" priority="129">
      <formula>$I$33&lt;140</formula>
    </cfRule>
    <cfRule type="expression" dxfId="91" priority="130">
      <formula>$AN$58&gt;1</formula>
    </cfRule>
  </conditionalFormatting>
  <conditionalFormatting sqref="N32:P32">
    <cfRule type="expression" dxfId="90" priority="127">
      <formula>$F$32&lt;1</formula>
    </cfRule>
    <cfRule type="expression" dxfId="89" priority="128">
      <formula>$AN$58&gt;1</formula>
    </cfRule>
  </conditionalFormatting>
  <conditionalFormatting sqref="Q32:S32">
    <cfRule type="expression" dxfId="88" priority="125">
      <formula>$AN$58&gt;1</formula>
    </cfRule>
    <cfRule type="expression" dxfId="87" priority="126">
      <formula>$F$32&lt;1</formula>
    </cfRule>
  </conditionalFormatting>
  <conditionalFormatting sqref="T32:V32">
    <cfRule type="cellIs" dxfId="86" priority="122" operator="lessThan">
      <formula>1</formula>
    </cfRule>
    <cfRule type="expression" dxfId="85" priority="123">
      <formula>$F$32&lt;1</formula>
    </cfRule>
    <cfRule type="expression" dxfId="84" priority="124">
      <formula>$AN$58&gt;1</formula>
    </cfRule>
  </conditionalFormatting>
  <conditionalFormatting sqref="W32:X32">
    <cfRule type="cellIs" dxfId="83" priority="119" operator="lessThan">
      <formula>1</formula>
    </cfRule>
    <cfRule type="expression" dxfId="82" priority="120">
      <formula>$F$32&lt;1</formula>
    </cfRule>
    <cfRule type="expression" dxfId="81" priority="121">
      <formula>$AN$58&gt;1</formula>
    </cfRule>
  </conditionalFormatting>
  <conditionalFormatting sqref="N31:P31">
    <cfRule type="expression" dxfId="80" priority="117">
      <formula>$F$31&lt;1</formula>
    </cfRule>
    <cfRule type="expression" dxfId="79" priority="118">
      <formula>$AN$58&gt;1</formula>
    </cfRule>
  </conditionalFormatting>
  <conditionalFormatting sqref="Q33:S33">
    <cfRule type="expression" dxfId="78" priority="105">
      <formula>$F$33&lt;1</formula>
    </cfRule>
    <cfRule type="expression" dxfId="77" priority="115">
      <formula>$F$33&lt;1</formula>
    </cfRule>
    <cfRule type="expression" dxfId="76" priority="116">
      <formula>$AN$58&gt;1</formula>
    </cfRule>
  </conditionalFormatting>
  <conditionalFormatting sqref="Q31:S31">
    <cfRule type="expression" dxfId="75" priority="113">
      <formula>$AN$58&gt;1</formula>
    </cfRule>
    <cfRule type="expression" dxfId="74" priority="114">
      <formula>$F$31&lt;1</formula>
    </cfRule>
  </conditionalFormatting>
  <conditionalFormatting sqref="T31:V31">
    <cfRule type="cellIs" dxfId="73" priority="110" operator="lessThan">
      <formula>1</formula>
    </cfRule>
    <cfRule type="expression" dxfId="72" priority="111">
      <formula>$F$31&lt;1</formula>
    </cfRule>
    <cfRule type="expression" dxfId="71" priority="112">
      <formula>$AN$58&gt;1</formula>
    </cfRule>
  </conditionalFormatting>
  <conditionalFormatting sqref="W31:X31">
    <cfRule type="cellIs" dxfId="70" priority="107" operator="lessThan">
      <formula>1</formula>
    </cfRule>
    <cfRule type="expression" dxfId="69" priority="108">
      <formula>$F$31&lt;1</formula>
    </cfRule>
    <cfRule type="expression" dxfId="68" priority="109">
      <formula>$AN$58&gt;1</formula>
    </cfRule>
  </conditionalFormatting>
  <conditionalFormatting sqref="AC33:AD33">
    <cfRule type="expression" dxfId="67" priority="102">
      <formula>$F$33&lt;1</formula>
    </cfRule>
  </conditionalFormatting>
  <conditionalFormatting sqref="AC32:AD32">
    <cfRule type="expression" dxfId="66" priority="101">
      <formula>$F$32&lt;1</formula>
    </cfRule>
  </conditionalFormatting>
  <conditionalFormatting sqref="AC31:AD31">
    <cfRule type="expression" dxfId="65" priority="99">
      <formula>$F$31&lt;1</formula>
    </cfRule>
  </conditionalFormatting>
  <conditionalFormatting sqref="N30:P30">
    <cfRule type="expression" dxfId="64" priority="91">
      <formula>$F$30&lt;1</formula>
    </cfRule>
    <cfRule type="expression" dxfId="63" priority="92">
      <formula>$AN$58&gt;1</formula>
    </cfRule>
  </conditionalFormatting>
  <conditionalFormatting sqref="Q30:S30">
    <cfRule type="expression" dxfId="62" priority="89">
      <formula>$AN$58&gt;1</formula>
    </cfRule>
    <cfRule type="expression" dxfId="61" priority="90">
      <formula>$F$30&lt;1</formula>
    </cfRule>
  </conditionalFormatting>
  <conditionalFormatting sqref="T30:V30">
    <cfRule type="cellIs" dxfId="60" priority="86" operator="lessThan">
      <formula>1</formula>
    </cfRule>
    <cfRule type="expression" dxfId="59" priority="87">
      <formula>$F$30&lt;1</formula>
    </cfRule>
    <cfRule type="expression" dxfId="58" priority="88">
      <formula>$AN$58&gt;1</formula>
    </cfRule>
  </conditionalFormatting>
  <conditionalFormatting sqref="W30:X30">
    <cfRule type="cellIs" dxfId="57" priority="83" operator="lessThan">
      <formula>1</formula>
    </cfRule>
    <cfRule type="expression" dxfId="56" priority="84">
      <formula>$F$30&lt;1</formula>
    </cfRule>
    <cfRule type="expression" dxfId="55" priority="85">
      <formula>$AN$58&gt;1</formula>
    </cfRule>
  </conditionalFormatting>
  <conditionalFormatting sqref="AC30:AD30">
    <cfRule type="expression" dxfId="54" priority="82">
      <formula>$F$30&lt;1</formula>
    </cfRule>
  </conditionalFormatting>
  <conditionalFormatting sqref="N29:P29">
    <cfRule type="expression" dxfId="53" priority="80">
      <formula>$F$29&lt;1</formula>
    </cfRule>
    <cfRule type="expression" dxfId="52" priority="81">
      <formula>$AN$58&gt;1</formula>
    </cfRule>
  </conditionalFormatting>
  <conditionalFormatting sqref="Q29:S29">
    <cfRule type="expression" dxfId="51" priority="78">
      <formula>$AN$58&gt;1</formula>
    </cfRule>
    <cfRule type="expression" dxfId="50" priority="79">
      <formula>$F$29&lt;1</formula>
    </cfRule>
  </conditionalFormatting>
  <conditionalFormatting sqref="T29:V29">
    <cfRule type="cellIs" dxfId="49" priority="75" operator="lessThan">
      <formula>1</formula>
    </cfRule>
    <cfRule type="expression" dxfId="48" priority="76">
      <formula>$F$29&lt;1</formula>
    </cfRule>
    <cfRule type="expression" dxfId="47" priority="77">
      <formula>$AN$58&gt;1</formula>
    </cfRule>
  </conditionalFormatting>
  <conditionalFormatting sqref="W29:X29">
    <cfRule type="cellIs" dxfId="46" priority="72" operator="lessThan">
      <formula>1</formula>
    </cfRule>
    <cfRule type="expression" dxfId="45" priority="73">
      <formula>$F$29&lt;1</formula>
    </cfRule>
    <cfRule type="expression" dxfId="44" priority="74">
      <formula>$AN$58&gt;1</formula>
    </cfRule>
  </conditionalFormatting>
  <conditionalFormatting sqref="AC29:AD29">
    <cfRule type="expression" dxfId="43" priority="71">
      <formula>$F$29&lt;1</formula>
    </cfRule>
  </conditionalFormatting>
  <conditionalFormatting sqref="N28:P28">
    <cfRule type="expression" dxfId="42" priority="69">
      <formula>$F$28&lt;1</formula>
    </cfRule>
    <cfRule type="expression" dxfId="41" priority="70">
      <formula>$AN$58&gt;1</formula>
    </cfRule>
  </conditionalFormatting>
  <conditionalFormatting sqref="Q28:S28">
    <cfRule type="expression" dxfId="40" priority="67">
      <formula>$AN$58&gt;1</formula>
    </cfRule>
    <cfRule type="expression" dxfId="39" priority="68">
      <formula>$F$28&lt;1</formula>
    </cfRule>
  </conditionalFormatting>
  <conditionalFormatting sqref="T28:V28">
    <cfRule type="cellIs" dxfId="38" priority="64" operator="lessThan">
      <formula>1</formula>
    </cfRule>
    <cfRule type="expression" dxfId="37" priority="65">
      <formula>$F$28&lt;1</formula>
    </cfRule>
    <cfRule type="expression" dxfId="36" priority="66">
      <formula>$AN$58&gt;1</formula>
    </cfRule>
  </conditionalFormatting>
  <conditionalFormatting sqref="W28:X28">
    <cfRule type="cellIs" dxfId="35" priority="61" operator="lessThan">
      <formula>1</formula>
    </cfRule>
    <cfRule type="expression" dxfId="34" priority="62">
      <formula>$F$28&lt;1</formula>
    </cfRule>
    <cfRule type="expression" dxfId="33" priority="63">
      <formula>$AN$58&gt;1</formula>
    </cfRule>
  </conditionalFormatting>
  <conditionalFormatting sqref="AC28:AD28">
    <cfRule type="expression" dxfId="32" priority="60">
      <formula>$F$28&lt;1</formula>
    </cfRule>
  </conditionalFormatting>
  <conditionalFormatting sqref="Y28:AB33">
    <cfRule type="expression" dxfId="31" priority="26">
      <formula>$AN$58=0</formula>
    </cfRule>
    <cfRule type="expression" dxfId="30" priority="27">
      <formula>$AN$58&gt;1</formula>
    </cfRule>
  </conditionalFormatting>
  <conditionalFormatting sqref="B56:X58">
    <cfRule type="expression" dxfId="29" priority="25">
      <formula>$F$33&lt;1</formula>
    </cfRule>
  </conditionalFormatting>
  <conditionalFormatting sqref="B59:X61">
    <cfRule type="expression" dxfId="28" priority="24">
      <formula>$F$32&lt;1</formula>
    </cfRule>
  </conditionalFormatting>
  <conditionalFormatting sqref="B62:X64">
    <cfRule type="expression" dxfId="27" priority="23">
      <formula>$F$31&lt;1</formula>
    </cfRule>
  </conditionalFormatting>
  <conditionalFormatting sqref="B65:X67">
    <cfRule type="expression" dxfId="26" priority="22">
      <formula>$F$30&lt;1</formula>
    </cfRule>
  </conditionalFormatting>
  <conditionalFormatting sqref="B68:X70">
    <cfRule type="expression" dxfId="25" priority="21">
      <formula>$F$29&lt;1</formula>
    </cfRule>
  </conditionalFormatting>
  <conditionalFormatting sqref="B71:X73">
    <cfRule type="expression" dxfId="24" priority="20">
      <formula>$F$28&lt;1</formula>
    </cfRule>
  </conditionalFormatting>
  <conditionalFormatting sqref="T116:U116">
    <cfRule type="expression" dxfId="23" priority="19">
      <formula>$F$33&lt;1</formula>
    </cfRule>
  </conditionalFormatting>
  <conditionalFormatting sqref="S114:T114">
    <cfRule type="expression" dxfId="22" priority="18">
      <formula>$F$33&lt;1</formula>
    </cfRule>
  </conditionalFormatting>
  <conditionalFormatting sqref="P111:Q111">
    <cfRule type="expression" dxfId="21" priority="17">
      <formula>$F$33&lt;1</formula>
    </cfRule>
  </conditionalFormatting>
  <conditionalFormatting sqref="O109:P109">
    <cfRule type="expression" dxfId="20" priority="16">
      <formula>$F$33&lt;1</formula>
    </cfRule>
  </conditionalFormatting>
  <conditionalFormatting sqref="M107:N107">
    <cfRule type="expression" dxfId="19" priority="15">
      <formula>$F$33&lt;1</formula>
    </cfRule>
  </conditionalFormatting>
  <conditionalFormatting sqref="K105:L105">
    <cfRule type="expression" dxfId="18" priority="14">
      <formula>$F$32&lt;1</formula>
    </cfRule>
  </conditionalFormatting>
  <conditionalFormatting sqref="J103:K103">
    <cfRule type="expression" dxfId="17" priority="13">
      <formula>$F$31&lt;1</formula>
    </cfRule>
  </conditionalFormatting>
  <conditionalFormatting sqref="I100:J100">
    <cfRule type="expression" dxfId="16" priority="12">
      <formula>$F$30&lt;1</formula>
    </cfRule>
  </conditionalFormatting>
  <conditionalFormatting sqref="H97:I97">
    <cfRule type="expression" dxfId="15" priority="11">
      <formula>$F$29&lt;1</formula>
    </cfRule>
  </conditionalFormatting>
  <conditionalFormatting sqref="F94:G94">
    <cfRule type="expression" dxfId="14" priority="10">
      <formula>$F$28&lt;1</formula>
    </cfRule>
  </conditionalFormatting>
  <conditionalFormatting sqref="H7">
    <cfRule type="expression" dxfId="13" priority="9">
      <formula>$F$9&lt;1</formula>
    </cfRule>
  </conditionalFormatting>
  <conditionalFormatting sqref="I32">
    <cfRule type="expression" dxfId="12" priority="6" stopIfTrue="1">
      <formula>$F$32&lt;1</formula>
    </cfRule>
    <cfRule type="expression" dxfId="11" priority="7" stopIfTrue="1">
      <formula>$AQ$65&lt;$I$32</formula>
    </cfRule>
  </conditionalFormatting>
  <conditionalFormatting sqref="AE28:AF31">
    <cfRule type="expression" dxfId="10" priority="1">
      <formula>$AO$6=1</formula>
    </cfRule>
  </conditionalFormatting>
  <dataValidations count="7">
    <dataValidation type="list" allowBlank="1" showInputMessage="1" showErrorMessage="1" sqref="AC27:AD27" xr:uid="{588CF00A-ED9A-4F03-B3BC-710A1A2BBFB5}">
      <formula1>$BA$43:$BA$44</formula1>
    </dataValidation>
    <dataValidation type="list" allowBlank="1" showInputMessage="1" showErrorMessage="1" sqref="I28" xr:uid="{F0ECFBD2-36C1-461B-A7BD-EF6CEEB9C8F7}">
      <formula1>$AW$61:$AW$65</formula1>
    </dataValidation>
    <dataValidation type="list" allowBlank="1" showInputMessage="1" showErrorMessage="1" sqref="I29" xr:uid="{68FA4476-1667-47FC-BA2B-8D6B4B353EC9}">
      <formula1>$AV$61:$AV$65</formula1>
    </dataValidation>
    <dataValidation type="list" allowBlank="1" showInputMessage="1" showErrorMessage="1" sqref="I30" xr:uid="{612F4311-80A5-4A5D-8306-5C93C48496A6}">
      <formula1>$AU$61:$AU$65</formula1>
    </dataValidation>
    <dataValidation type="list" allowBlank="1" showInputMessage="1" showErrorMessage="1" sqref="I31" xr:uid="{C1D1BE12-CFE2-49E5-9E21-5E6F9D645152}">
      <formula1>$AT$61:$AT$65</formula1>
    </dataValidation>
    <dataValidation type="list" allowBlank="1" showInputMessage="1" showErrorMessage="1" sqref="I32" xr:uid="{C7C9735F-F29C-47FA-9626-C0D07DEC188C}">
      <formula1>$AS$61:$AS$65</formula1>
    </dataValidation>
    <dataValidation type="list" allowBlank="1" showInputMessage="1" showErrorMessage="1" sqref="I33" xr:uid="{6FCFC714-31CF-4FF6-80F5-9E60AEF1AAF3}">
      <formula1>$AR$61:$AR$65</formula1>
    </dataValidation>
  </dataValidations>
  <pageMargins left="0.7" right="0.7" top="0.75" bottom="0.75" header="0.3" footer="0.3"/>
  <pageSetup paperSize="9" orientation="portrait" r:id="rId1"/>
  <ignoredErrors>
    <ignoredError sqref="H7 G28:H30 Q31:Q33 T33 W33 N28:N33 Q28:Q30 T28:T30 W28:W30 AF30:AF31 B56:B73 C56 AC28:AC32 G33:H33 G31:H32 AC33 I100 J103 K105 S114 H97 F94" evalError="1"/>
    <ignoredError sqref="C59 C62 C65 C68 C71" evalError="1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Drop Down 1">
              <controlPr locked="0" defaultSize="0" autoLine="0" autoPict="0">
                <anchor moveWithCells="1">
                  <from>
                    <xdr:col>1</xdr:col>
                    <xdr:colOff>2495550</xdr:colOff>
                    <xdr:row>1</xdr:row>
                    <xdr:rowOff>215900</xdr:rowOff>
                  </from>
                  <to>
                    <xdr:col>5</xdr:col>
                    <xdr:colOff>1016000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5" name="Drop Down 4">
              <controlPr locked="0" defaultSize="0" autoLine="0" autoPict="0">
                <anchor moveWithCells="1">
                  <from>
                    <xdr:col>1</xdr:col>
                    <xdr:colOff>2489200</xdr:colOff>
                    <xdr:row>3</xdr:row>
                    <xdr:rowOff>0</xdr:rowOff>
                  </from>
                  <to>
                    <xdr:col>5</xdr:col>
                    <xdr:colOff>1003300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6" name="Drop Down 5">
              <controlPr locked="0" defaultSize="0" autoLine="0" autoPict="0">
                <anchor moveWithCells="1">
                  <from>
                    <xdr:col>1</xdr:col>
                    <xdr:colOff>2489200</xdr:colOff>
                    <xdr:row>4</xdr:row>
                    <xdr:rowOff>0</xdr:rowOff>
                  </from>
                  <to>
                    <xdr:col>5</xdr:col>
                    <xdr:colOff>1003300</xdr:colOff>
                    <xdr:row>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7" name="Drop Down 6">
              <controlPr locked="0" defaultSize="0" autoLine="0" autoPict="0">
                <anchor moveWithCells="1">
                  <from>
                    <xdr:col>1</xdr:col>
                    <xdr:colOff>2489200</xdr:colOff>
                    <xdr:row>5</xdr:row>
                    <xdr:rowOff>0</xdr:rowOff>
                  </from>
                  <to>
                    <xdr:col>5</xdr:col>
                    <xdr:colOff>1003300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8" name="Drop Down 7">
              <controlPr locked="0" defaultSize="0" autoLine="0" autoPict="0">
                <anchor moveWithCells="1">
                  <from>
                    <xdr:col>1</xdr:col>
                    <xdr:colOff>2489200</xdr:colOff>
                    <xdr:row>6</xdr:row>
                    <xdr:rowOff>0</xdr:rowOff>
                  </from>
                  <to>
                    <xdr:col>5</xdr:col>
                    <xdr:colOff>1003300</xdr:colOff>
                    <xdr:row>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C0487-800A-42DE-9AA2-8BBDDE9422E5}">
  <sheetPr codeName="Лист11">
    <tabColor rgb="FF1A1A18"/>
  </sheetPr>
  <dimension ref="A1:AS47"/>
  <sheetViews>
    <sheetView showRowColHeaders="0" zoomScale="70" zoomScaleNormal="70" zoomScaleSheetLayoutView="70" workbookViewId="0"/>
  </sheetViews>
  <sheetFormatPr defaultColWidth="9.1796875" defaultRowHeight="14.5"/>
  <cols>
    <col min="1" max="1" width="1.1796875" style="1" customWidth="1"/>
    <col min="2" max="2" width="35.81640625" style="1" customWidth="1"/>
    <col min="3" max="3" width="14" style="1" customWidth="1"/>
    <col min="4" max="4" width="9.1796875" style="1"/>
    <col min="5" max="5" width="1.1796875" style="1" customWidth="1"/>
    <col min="6" max="6" width="14.81640625" style="1" customWidth="1"/>
    <col min="7" max="7" width="9.1796875" style="1"/>
    <col min="8" max="19" width="5.1796875" style="1" customWidth="1"/>
    <col min="20" max="20" width="9.453125" style="1" customWidth="1"/>
    <col min="21" max="21" width="12.54296875" style="1" customWidth="1"/>
    <col min="22" max="22" width="12.1796875" style="1" customWidth="1"/>
    <col min="23" max="23" width="12.08984375" style="1" customWidth="1"/>
    <col min="24" max="24" width="9.90625" style="1" customWidth="1"/>
    <col min="25" max="25" width="12.81640625" style="1" customWidth="1"/>
    <col min="26" max="26" width="11.26953125" style="1" customWidth="1"/>
    <col min="27" max="27" width="8.54296875" style="1" customWidth="1"/>
    <col min="28" max="31" width="5.1796875" style="1" customWidth="1"/>
    <col min="32" max="32" width="5.54296875" style="1" hidden="1" customWidth="1"/>
    <col min="33" max="36" width="5.1796875" style="1" hidden="1" customWidth="1"/>
    <col min="37" max="37" width="20.6328125" style="43" hidden="1" customWidth="1"/>
    <col min="38" max="38" width="9.36328125" style="43" hidden="1" customWidth="1"/>
    <col min="39" max="39" width="27.1796875" style="43" hidden="1" customWidth="1"/>
    <col min="40" max="43" width="9.1796875" style="43" hidden="1" customWidth="1"/>
    <col min="44" max="45" width="9.1796875" style="1" hidden="1" customWidth="1"/>
    <col min="46" max="47" width="0" style="1" hidden="1" customWidth="1"/>
    <col min="48" max="16384" width="9.1796875" style="1"/>
  </cols>
  <sheetData>
    <row r="1" spans="1:43" s="22" customFormat="1" ht="69" customHeight="1" thickBot="1">
      <c r="A1" s="1"/>
      <c r="B1" s="18"/>
      <c r="C1" s="226"/>
      <c r="D1" s="226"/>
      <c r="J1" s="22" t="str">
        <f>IF(C13=0,"LT",C13)</f>
        <v>LT</v>
      </c>
      <c r="V1" s="267" t="s">
        <v>1</v>
      </c>
      <c r="W1" s="267"/>
      <c r="X1" s="267"/>
      <c r="Y1" s="267" t="s">
        <v>33</v>
      </c>
      <c r="Z1" s="267"/>
      <c r="AA1" s="267"/>
      <c r="AK1" s="43"/>
      <c r="AL1" s="43"/>
      <c r="AM1" s="43"/>
      <c r="AN1" s="43"/>
      <c r="AO1" s="43"/>
      <c r="AP1" s="43"/>
      <c r="AQ1" s="43"/>
    </row>
    <row r="2" spans="1:43" ht="17.149999999999999" customHeight="1">
      <c r="B2" s="278" t="s">
        <v>54</v>
      </c>
      <c r="C2" s="279"/>
      <c r="D2" s="279"/>
      <c r="E2" s="279"/>
      <c r="F2" s="280"/>
      <c r="J2" s="36"/>
      <c r="T2" s="272" t="s">
        <v>99</v>
      </c>
      <c r="U2" s="270" t="s">
        <v>1407</v>
      </c>
      <c r="V2" s="274" t="s">
        <v>1408</v>
      </c>
      <c r="W2" s="268" t="s">
        <v>1409</v>
      </c>
      <c r="X2" s="265" t="s">
        <v>3</v>
      </c>
      <c r="Y2" s="274" t="s">
        <v>1410</v>
      </c>
      <c r="Z2" s="263" t="s">
        <v>1411</v>
      </c>
      <c r="AA2" s="265" t="s">
        <v>3</v>
      </c>
      <c r="AH2" s="1">
        <v>24</v>
      </c>
      <c r="AK2" s="20" t="s">
        <v>34</v>
      </c>
      <c r="AM2" s="20" t="s">
        <v>37</v>
      </c>
      <c r="AO2" s="43" t="str">
        <f>VLOOKUP(AK19,$AO$3:$AP$9,2,0)</f>
        <v>NL</v>
      </c>
    </row>
    <row r="3" spans="1:43" ht="17.149999999999999" customHeight="1">
      <c r="B3" s="50" t="s">
        <v>34</v>
      </c>
      <c r="C3" s="281"/>
      <c r="D3" s="282"/>
      <c r="E3" s="282"/>
      <c r="F3" s="283"/>
      <c r="K3" s="36" t="str">
        <f>AO2</f>
        <v>NL</v>
      </c>
      <c r="P3" s="37" t="str">
        <f>IF(D12=0,"RB",D12)</f>
        <v>RB</v>
      </c>
      <c r="T3" s="273"/>
      <c r="U3" s="271"/>
      <c r="V3" s="275"/>
      <c r="W3" s="269"/>
      <c r="X3" s="266"/>
      <c r="Y3" s="275"/>
      <c r="Z3" s="264"/>
      <c r="AA3" s="266"/>
      <c r="AK3" s="20" t="s">
        <v>56</v>
      </c>
      <c r="AM3" s="20" t="s">
        <v>39</v>
      </c>
      <c r="AO3" s="20">
        <v>1</v>
      </c>
      <c r="AP3" s="20" t="s">
        <v>53</v>
      </c>
    </row>
    <row r="4" spans="1:43" ht="17.149999999999999" customHeight="1">
      <c r="B4" s="50" t="s">
        <v>35</v>
      </c>
      <c r="C4" s="39"/>
      <c r="D4" s="40"/>
      <c r="E4" s="40"/>
      <c r="F4" s="51"/>
      <c r="T4" s="127" t="s">
        <v>97</v>
      </c>
      <c r="U4" s="128">
        <f>'AVT фасады'!I28</f>
        <v>101</v>
      </c>
      <c r="V4" s="131">
        <f>'AVT фасады'!H$10-AH$2</f>
        <v>-24</v>
      </c>
      <c r="W4" s="133">
        <f>SUM($AS$18)</f>
        <v>0</v>
      </c>
      <c r="X4" s="134">
        <f>IF($U$4&lt;$AH$4,$AI$4,$AI$5)</f>
        <v>16</v>
      </c>
      <c r="Y4" s="131">
        <f>'AVT фасады'!H$10-AH$2</f>
        <v>-24</v>
      </c>
      <c r="Z4" s="3">
        <f>VLOOKUP(U4,$AH$7:$AI$11,2)</f>
        <v>54</v>
      </c>
      <c r="AA4" s="134">
        <v>16</v>
      </c>
      <c r="AH4" s="1">
        <v>78</v>
      </c>
      <c r="AI4" s="1">
        <v>8</v>
      </c>
      <c r="AK4" s="20" t="s">
        <v>57</v>
      </c>
      <c r="AM4" s="20" t="s">
        <v>61</v>
      </c>
      <c r="AO4" s="20">
        <v>2</v>
      </c>
      <c r="AP4" s="20">
        <v>270</v>
      </c>
    </row>
    <row r="5" spans="1:43" ht="17.149999999999999" customHeight="1">
      <c r="B5" s="50" t="s">
        <v>38</v>
      </c>
      <c r="C5" s="39"/>
      <c r="D5" s="40"/>
      <c r="E5" s="40"/>
      <c r="F5" s="51"/>
      <c r="T5" s="127" t="s">
        <v>96</v>
      </c>
      <c r="U5" s="128">
        <f>'AVT фасады'!I29</f>
        <v>139</v>
      </c>
      <c r="V5" s="131">
        <f>'AVT фасады'!H$10-AH$2</f>
        <v>-24</v>
      </c>
      <c r="W5" s="133">
        <f t="shared" ref="W5:W9" si="0">SUM($AS$18)</f>
        <v>0</v>
      </c>
      <c r="X5" s="134">
        <f>IF($U$5&lt;$AH$4,$AI$4,$AI$5)</f>
        <v>16</v>
      </c>
      <c r="Y5" s="131">
        <f>'AVT фасады'!H$10-AH$2</f>
        <v>-24</v>
      </c>
      <c r="Z5" s="3">
        <f t="shared" ref="Z5:Z9" si="1">VLOOKUP(U5,$AH$7:$AI$11,2)</f>
        <v>92</v>
      </c>
      <c r="AA5" s="134">
        <v>16</v>
      </c>
      <c r="AH5" s="1">
        <v>101</v>
      </c>
      <c r="AI5" s="1">
        <v>16</v>
      </c>
      <c r="AK5" s="20" t="s">
        <v>58</v>
      </c>
      <c r="AM5" s="20" t="s">
        <v>62</v>
      </c>
      <c r="AO5" s="20">
        <v>3</v>
      </c>
      <c r="AP5" s="20">
        <v>300</v>
      </c>
    </row>
    <row r="6" spans="1:43" ht="17.149999999999999" customHeight="1">
      <c r="B6" s="284"/>
      <c r="C6" s="285"/>
      <c r="D6" s="285"/>
      <c r="E6" s="285"/>
      <c r="F6" s="286"/>
      <c r="T6" s="127" t="s">
        <v>95</v>
      </c>
      <c r="U6" s="128">
        <f>'AVT фасады'!I30</f>
        <v>187</v>
      </c>
      <c r="V6" s="131">
        <f>'AVT фасады'!H$10-AH$2</f>
        <v>-24</v>
      </c>
      <c r="W6" s="133">
        <f t="shared" si="0"/>
        <v>0</v>
      </c>
      <c r="X6" s="134">
        <f>IF($U$6&lt;$AH$4,$AI$4,$AI$5)</f>
        <v>16</v>
      </c>
      <c r="Y6" s="131">
        <f>'AVT фасады'!H$10-AH$2</f>
        <v>-24</v>
      </c>
      <c r="Z6" s="3">
        <f t="shared" si="1"/>
        <v>140.5</v>
      </c>
      <c r="AA6" s="134">
        <v>16</v>
      </c>
      <c r="AK6" s="20" t="s">
        <v>59</v>
      </c>
      <c r="AM6" s="27">
        <v>1</v>
      </c>
      <c r="AO6" s="20">
        <v>4</v>
      </c>
      <c r="AP6" s="20">
        <v>350</v>
      </c>
    </row>
    <row r="7" spans="1:43" ht="17.149999999999999" customHeight="1">
      <c r="B7" s="52" t="s">
        <v>32</v>
      </c>
      <c r="C7" s="2"/>
      <c r="D7" s="2"/>
      <c r="E7" s="4">
        <f>F7</f>
        <v>0</v>
      </c>
      <c r="F7" s="53"/>
      <c r="T7" s="127" t="s">
        <v>94</v>
      </c>
      <c r="U7" s="128">
        <f>'AVT фасады'!I31</f>
        <v>101</v>
      </c>
      <c r="V7" s="131">
        <f>'AVT фасады'!H$10-AH$2</f>
        <v>-24</v>
      </c>
      <c r="W7" s="133">
        <f t="shared" si="0"/>
        <v>0</v>
      </c>
      <c r="X7" s="134">
        <f>IF($U$7&lt;$AH$4,$AI$4,$AI$5)</f>
        <v>16</v>
      </c>
      <c r="Y7" s="131">
        <f>'AVT фасады'!H$10-AH$2</f>
        <v>-24</v>
      </c>
      <c r="Z7" s="3">
        <f t="shared" si="1"/>
        <v>54</v>
      </c>
      <c r="AA7" s="134">
        <v>16</v>
      </c>
      <c r="AH7" s="135">
        <v>77</v>
      </c>
      <c r="AI7" s="135">
        <v>46</v>
      </c>
      <c r="AK7" s="41" t="s">
        <v>67</v>
      </c>
      <c r="AO7" s="20">
        <v>5</v>
      </c>
      <c r="AP7" s="20">
        <v>400</v>
      </c>
    </row>
    <row r="8" spans="1:43" ht="17.149999999999999" customHeight="1">
      <c r="B8" s="52" t="s">
        <v>63</v>
      </c>
      <c r="C8" s="2"/>
      <c r="D8" s="2"/>
      <c r="E8" s="4">
        <f>F8</f>
        <v>0</v>
      </c>
      <c r="F8" s="53"/>
      <c r="T8" s="127" t="s">
        <v>93</v>
      </c>
      <c r="U8" s="128">
        <f>'AVT фасады'!I32</f>
        <v>139</v>
      </c>
      <c r="V8" s="131">
        <f>'AVT фасады'!H$10-AH$2</f>
        <v>-24</v>
      </c>
      <c r="W8" s="133">
        <f t="shared" si="0"/>
        <v>0</v>
      </c>
      <c r="X8" s="134">
        <f>IF($U$8&lt;$AH$4,$AI$4,$AI$5)</f>
        <v>16</v>
      </c>
      <c r="Y8" s="131">
        <f>'AVT фасады'!H$10-AH$2</f>
        <v>-24</v>
      </c>
      <c r="Z8" s="3">
        <f t="shared" si="1"/>
        <v>92</v>
      </c>
      <c r="AA8" s="134">
        <v>16</v>
      </c>
      <c r="AH8" s="135">
        <v>101</v>
      </c>
      <c r="AI8" s="135">
        <v>54</v>
      </c>
      <c r="AK8" s="20" t="s">
        <v>60</v>
      </c>
      <c r="AO8" s="20">
        <v>6</v>
      </c>
      <c r="AP8" s="20">
        <v>450</v>
      </c>
    </row>
    <row r="9" spans="1:43" ht="17.149999999999999" customHeight="1" thickBot="1">
      <c r="B9" s="284"/>
      <c r="C9" s="285"/>
      <c r="D9" s="285"/>
      <c r="E9" s="285"/>
      <c r="F9" s="286"/>
      <c r="S9" s="37" t="str">
        <f>IF(C12=0,"D",C12)</f>
        <v>D</v>
      </c>
      <c r="T9" s="129" t="s">
        <v>92</v>
      </c>
      <c r="U9" s="130">
        <f>'AVT фасады'!I33</f>
        <v>187</v>
      </c>
      <c r="V9" s="132">
        <f>'AVT фасады'!H$10-AH$2</f>
        <v>-24</v>
      </c>
      <c r="W9" s="136">
        <f t="shared" si="0"/>
        <v>0</v>
      </c>
      <c r="X9" s="137">
        <f>IF($U$9&lt;$AH$4,$AI$4,$AI$5)</f>
        <v>16</v>
      </c>
      <c r="Y9" s="132">
        <f>'AVT фасады'!H$10-AH$2</f>
        <v>-24</v>
      </c>
      <c r="Z9" s="138">
        <f t="shared" si="1"/>
        <v>140.5</v>
      </c>
      <c r="AA9" s="137">
        <v>16</v>
      </c>
      <c r="AB9" s="37"/>
      <c r="AC9" s="37"/>
      <c r="AD9" s="37"/>
      <c r="AE9" s="37"/>
      <c r="AF9" s="37"/>
      <c r="AG9" s="37"/>
      <c r="AH9" s="36">
        <v>139</v>
      </c>
      <c r="AI9" s="36">
        <v>92</v>
      </c>
      <c r="AJ9" s="37"/>
      <c r="AK9" s="27">
        <v>1</v>
      </c>
      <c r="AM9" s="44" t="s">
        <v>64</v>
      </c>
      <c r="AO9" s="20">
        <v>7</v>
      </c>
      <c r="AP9" s="20">
        <v>500</v>
      </c>
    </row>
    <row r="10" spans="1:43" ht="17.149999999999999" customHeight="1">
      <c r="B10" s="54" t="s">
        <v>36</v>
      </c>
      <c r="C10" s="38" t="s">
        <v>2</v>
      </c>
      <c r="D10" s="276" t="s">
        <v>0</v>
      </c>
      <c r="E10" s="276"/>
      <c r="F10" s="277"/>
      <c r="AH10" s="135">
        <v>187</v>
      </c>
      <c r="AI10" s="135">
        <v>140.5</v>
      </c>
      <c r="AM10" s="20">
        <v>1</v>
      </c>
      <c r="AN10" s="45">
        <v>0</v>
      </c>
      <c r="AO10" s="20">
        <v>8</v>
      </c>
      <c r="AP10" s="20">
        <v>550</v>
      </c>
    </row>
    <row r="11" spans="1:43" ht="17.149999999999999" customHeight="1">
      <c r="B11" s="50" t="s">
        <v>1</v>
      </c>
      <c r="C11" s="5">
        <f>SUM(AO18)</f>
        <v>0</v>
      </c>
      <c r="D11" s="293">
        <f>SUM(AO20)</f>
        <v>0</v>
      </c>
      <c r="E11" s="293"/>
      <c r="F11" s="294"/>
      <c r="AH11" s="135">
        <v>251</v>
      </c>
      <c r="AI11" s="135">
        <v>204.5</v>
      </c>
      <c r="AK11" s="20" t="s">
        <v>35</v>
      </c>
      <c r="AM11" s="20">
        <v>2</v>
      </c>
      <c r="AN11" s="20">
        <v>270</v>
      </c>
    </row>
    <row r="12" spans="1:43" ht="17.149999999999999" customHeight="1">
      <c r="B12" s="50" t="s">
        <v>33</v>
      </c>
      <c r="C12" s="5">
        <f>SUM(AN29)</f>
        <v>0</v>
      </c>
      <c r="D12" s="293">
        <f>SUM(AO20)</f>
        <v>0</v>
      </c>
      <c r="E12" s="293"/>
      <c r="F12" s="294"/>
      <c r="AK12" s="20" t="s">
        <v>55</v>
      </c>
      <c r="AM12" s="20">
        <v>3</v>
      </c>
      <c r="AN12" s="20">
        <v>300</v>
      </c>
    </row>
    <row r="13" spans="1:43" ht="17.149999999999999" customHeight="1" thickBot="1">
      <c r="B13" s="55" t="s">
        <v>41</v>
      </c>
      <c r="C13" s="295">
        <f>SUM(AK41)</f>
        <v>0</v>
      </c>
      <c r="D13" s="296"/>
      <c r="E13" s="296"/>
      <c r="F13" s="297"/>
      <c r="AK13" s="20" t="s">
        <v>26</v>
      </c>
      <c r="AM13" s="20">
        <v>4</v>
      </c>
      <c r="AN13" s="20">
        <v>350</v>
      </c>
    </row>
    <row r="14" spans="1:43" ht="15" thickBot="1">
      <c r="AK14" s="20" t="s">
        <v>27</v>
      </c>
      <c r="AM14" s="20">
        <v>5</v>
      </c>
      <c r="AN14" s="20">
        <v>400</v>
      </c>
    </row>
    <row r="15" spans="1:43" ht="18.5">
      <c r="B15" s="298" t="s">
        <v>68</v>
      </c>
      <c r="C15" s="299"/>
      <c r="D15" s="299"/>
      <c r="E15" s="299"/>
      <c r="F15" s="300"/>
      <c r="AK15" s="20" t="s">
        <v>28</v>
      </c>
      <c r="AM15" s="20">
        <v>6</v>
      </c>
      <c r="AN15" s="20">
        <v>450</v>
      </c>
    </row>
    <row r="16" spans="1:43" ht="22.5" customHeight="1">
      <c r="B16" s="47"/>
      <c r="C16" s="2"/>
      <c r="D16" s="2"/>
      <c r="E16" s="2"/>
      <c r="F16" s="48"/>
      <c r="J16" s="34" t="str">
        <f>IF(D11=0,"BB",D11)</f>
        <v>BB</v>
      </c>
      <c r="O16" s="35" t="str">
        <f>IF(C11=0,"BL",C11)</f>
        <v>BL</v>
      </c>
      <c r="AK16" s="20" t="s">
        <v>29</v>
      </c>
      <c r="AM16" s="20">
        <v>7</v>
      </c>
      <c r="AN16" s="20">
        <v>500</v>
      </c>
    </row>
    <row r="17" spans="2:45" ht="29.25" customHeight="1">
      <c r="B17" s="301"/>
      <c r="C17" s="302"/>
      <c r="D17" s="302"/>
      <c r="E17" s="302"/>
      <c r="F17" s="303"/>
      <c r="AK17" s="20" t="s">
        <v>30</v>
      </c>
      <c r="AM17" s="20">
        <v>8</v>
      </c>
      <c r="AN17" s="20">
        <v>550</v>
      </c>
    </row>
    <row r="18" spans="2:45" ht="15" customHeight="1">
      <c r="B18" s="304"/>
      <c r="C18" s="305"/>
      <c r="D18" s="305"/>
      <c r="E18" s="28"/>
      <c r="F18" s="49"/>
      <c r="AK18" s="20" t="s">
        <v>31</v>
      </c>
      <c r="AM18" s="43">
        <f>VLOOKUP(AK19,AM10:AN17,2,0)</f>
        <v>0</v>
      </c>
      <c r="AN18" s="42">
        <f>AM18-21</f>
        <v>-21</v>
      </c>
      <c r="AO18" s="42">
        <f>IF(AN18&lt;0,,AN18)</f>
        <v>0</v>
      </c>
      <c r="AQ18" s="43">
        <f>VLOOKUP('AVT фасады'!AM19,AM10:AN17,2,0)</f>
        <v>0</v>
      </c>
      <c r="AR18" s="19">
        <f>AQ18-21</f>
        <v>-21</v>
      </c>
      <c r="AS18" s="19">
        <f>IF(AR18&lt;0,,AR18)</f>
        <v>0</v>
      </c>
    </row>
    <row r="19" spans="2:45">
      <c r="B19" s="304"/>
      <c r="C19" s="305"/>
      <c r="D19" s="305"/>
      <c r="E19" s="28"/>
      <c r="F19" s="49"/>
      <c r="AK19" s="27">
        <v>1</v>
      </c>
    </row>
    <row r="20" spans="2:45" ht="73.5" customHeight="1">
      <c r="B20" s="304"/>
      <c r="C20" s="305"/>
      <c r="D20" s="305"/>
      <c r="E20" s="28"/>
      <c r="F20" s="49"/>
      <c r="AM20" s="41" t="s">
        <v>65</v>
      </c>
      <c r="AN20" s="27">
        <f>($F$7-$F$8*2)-24</f>
        <v>-24</v>
      </c>
      <c r="AO20" s="42">
        <f>IF(AN20&lt;25,,AN20)</f>
        <v>0</v>
      </c>
    </row>
    <row r="21" spans="2:45" ht="45" customHeight="1">
      <c r="B21" s="304"/>
      <c r="C21" s="305"/>
      <c r="D21" s="305"/>
      <c r="E21" s="28"/>
      <c r="F21" s="49"/>
      <c r="AM21" s="44" t="s">
        <v>66</v>
      </c>
    </row>
    <row r="22" spans="2:45">
      <c r="B22" s="287" t="str">
        <f>IF(AM43=0,"LB-12",AM43)</f>
        <v>LB-12</v>
      </c>
      <c r="C22" s="288"/>
      <c r="D22" s="288"/>
      <c r="E22" s="288"/>
      <c r="F22" s="289"/>
      <c r="AM22" s="20">
        <v>1</v>
      </c>
      <c r="AN22" s="20">
        <v>0</v>
      </c>
    </row>
    <row r="23" spans="2:45" ht="22.5" customHeight="1" thickBot="1">
      <c r="B23" s="290"/>
      <c r="C23" s="291"/>
      <c r="D23" s="291"/>
      <c r="E23" s="291"/>
      <c r="F23" s="292"/>
      <c r="AM23" s="20">
        <v>2</v>
      </c>
      <c r="AN23" s="20">
        <v>46</v>
      </c>
    </row>
    <row r="24" spans="2:45" ht="14" customHeight="1" thickBot="1">
      <c r="B24" s="56"/>
      <c r="C24" s="56"/>
      <c r="D24" s="56"/>
      <c r="E24" s="2"/>
      <c r="F24" s="2"/>
      <c r="AM24" s="20">
        <v>3</v>
      </c>
      <c r="AN24" s="20">
        <v>54</v>
      </c>
    </row>
    <row r="25" spans="2:45" ht="24.75" customHeight="1">
      <c r="B25" s="298" t="s">
        <v>70</v>
      </c>
      <c r="C25" s="299"/>
      <c r="D25" s="299"/>
      <c r="E25" s="299"/>
      <c r="F25" s="299"/>
      <c r="G25" s="299"/>
      <c r="H25" s="299"/>
      <c r="I25" s="299"/>
      <c r="J25" s="299"/>
      <c r="K25" s="299"/>
      <c r="L25" s="299"/>
      <c r="M25" s="299"/>
      <c r="N25" s="299"/>
      <c r="O25" s="299"/>
      <c r="P25" s="300"/>
      <c r="AM25" s="20">
        <v>4</v>
      </c>
      <c r="AN25" s="20">
        <v>92</v>
      </c>
    </row>
    <row r="26" spans="2:45" ht="12.75" customHeight="1">
      <c r="B26" s="47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48"/>
      <c r="AM26" s="20">
        <v>5</v>
      </c>
      <c r="AN26" s="20">
        <v>140.5</v>
      </c>
    </row>
    <row r="27" spans="2:45" ht="33" customHeight="1">
      <c r="B27" s="301"/>
      <c r="C27" s="302"/>
      <c r="D27" s="302"/>
      <c r="E27" s="302"/>
      <c r="F27" s="302"/>
      <c r="G27" s="2"/>
      <c r="H27" s="2"/>
      <c r="I27" s="2"/>
      <c r="J27" s="2"/>
      <c r="K27" s="2"/>
      <c r="L27" s="2"/>
      <c r="M27" s="2"/>
      <c r="N27" s="2"/>
      <c r="O27" s="2"/>
      <c r="P27" s="48"/>
      <c r="AM27" s="20">
        <v>6</v>
      </c>
      <c r="AN27" s="20">
        <v>140.5</v>
      </c>
    </row>
    <row r="28" spans="2:45">
      <c r="B28" s="59"/>
      <c r="C28" s="58" t="str">
        <f>IF(AM45=0,"LB-66",AM45)</f>
        <v>LB-66</v>
      </c>
      <c r="D28" s="28"/>
      <c r="E28" s="28"/>
      <c r="F28" s="28"/>
      <c r="G28" s="2"/>
      <c r="H28" s="2"/>
      <c r="I28" s="2"/>
      <c r="J28" s="2"/>
      <c r="K28" s="2"/>
      <c r="L28" s="2"/>
      <c r="M28" s="2"/>
      <c r="N28" s="2"/>
      <c r="O28" s="2"/>
      <c r="P28" s="48"/>
      <c r="AM28" s="20">
        <v>7</v>
      </c>
      <c r="AN28" s="20">
        <v>204.5</v>
      </c>
    </row>
    <row r="29" spans="2:45">
      <c r="B29" s="59"/>
      <c r="C29" s="28"/>
      <c r="D29" s="28"/>
      <c r="E29" s="28"/>
      <c r="F29" s="28"/>
      <c r="G29" s="2"/>
      <c r="H29" s="2"/>
      <c r="I29" s="2"/>
      <c r="J29" s="2"/>
      <c r="K29" s="306" t="str">
        <f>IF(AM45=0,"LB-66",AM45)</f>
        <v>LB-66</v>
      </c>
      <c r="L29" s="306"/>
      <c r="M29" s="2"/>
      <c r="N29" s="2"/>
      <c r="O29" s="2"/>
      <c r="P29" s="48"/>
      <c r="AN29" s="42">
        <f>VLOOKUP(AK9,AM22:AN28,2,0)</f>
        <v>0</v>
      </c>
    </row>
    <row r="30" spans="2:45">
      <c r="B30" s="59"/>
      <c r="C30" s="28"/>
      <c r="D30" s="28"/>
      <c r="E30" s="28"/>
      <c r="F30" s="28"/>
      <c r="G30" s="2"/>
      <c r="H30" s="2"/>
      <c r="I30" s="2"/>
      <c r="J30" s="2"/>
      <c r="K30" s="2"/>
      <c r="L30" s="2"/>
      <c r="M30" s="2"/>
      <c r="N30" s="2"/>
      <c r="O30" s="2"/>
      <c r="P30" s="48"/>
    </row>
    <row r="31" spans="2:45">
      <c r="B31" s="59"/>
      <c r="C31" s="28"/>
      <c r="D31" s="28"/>
      <c r="E31" s="28"/>
      <c r="F31" s="28"/>
      <c r="G31" s="2"/>
      <c r="H31" s="2"/>
      <c r="I31" s="2"/>
      <c r="J31" s="2"/>
      <c r="K31" s="2"/>
      <c r="L31" s="2"/>
      <c r="M31" s="2"/>
      <c r="N31" s="2"/>
      <c r="O31" s="2"/>
      <c r="P31" s="48"/>
    </row>
    <row r="32" spans="2:45">
      <c r="B32" s="287"/>
      <c r="C32" s="288"/>
      <c r="D32" s="288"/>
      <c r="E32" s="288"/>
      <c r="F32" s="288"/>
      <c r="G32" s="2"/>
      <c r="H32" s="2"/>
      <c r="I32" s="2"/>
      <c r="J32" s="2"/>
      <c r="K32" s="2"/>
      <c r="L32" s="2"/>
      <c r="M32" s="2"/>
      <c r="N32" s="2"/>
      <c r="O32" s="2"/>
      <c r="P32" s="48"/>
      <c r="AK32" s="46"/>
      <c r="AL32" s="43">
        <v>1</v>
      </c>
      <c r="AM32" s="43">
        <v>2</v>
      </c>
      <c r="AN32" s="43">
        <v>3</v>
      </c>
      <c r="AO32" s="43">
        <v>4</v>
      </c>
    </row>
    <row r="33" spans="2:41" ht="118" customHeight="1">
      <c r="B33" s="301"/>
      <c r="C33" s="307"/>
      <c r="D33" s="307"/>
      <c r="E33" s="307"/>
      <c r="F33" s="307"/>
      <c r="G33" s="2"/>
      <c r="H33" s="2"/>
      <c r="I33" s="2"/>
      <c r="J33" s="2"/>
      <c r="K33" s="2"/>
      <c r="L33" s="2"/>
      <c r="M33" s="2"/>
      <c r="N33" s="2"/>
      <c r="O33" s="2"/>
      <c r="P33" s="48"/>
      <c r="AK33" s="20">
        <v>1</v>
      </c>
      <c r="AL33" s="20">
        <v>0</v>
      </c>
      <c r="AM33" s="20">
        <v>0</v>
      </c>
      <c r="AN33" s="20">
        <v>0</v>
      </c>
      <c r="AO33" s="20"/>
    </row>
    <row r="34" spans="2:41">
      <c r="B34" s="47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48"/>
      <c r="AK34" s="20">
        <v>2</v>
      </c>
      <c r="AL34" s="20">
        <v>0</v>
      </c>
      <c r="AM34" s="20">
        <v>273</v>
      </c>
      <c r="AN34" s="20">
        <v>282</v>
      </c>
      <c r="AO34" s="20">
        <f>270+21</f>
        <v>291</v>
      </c>
    </row>
    <row r="35" spans="2:41">
      <c r="B35" s="60" t="str">
        <f>IF(AM47=0,"LB-118,5",AM47)</f>
        <v>LB-118,5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48"/>
      <c r="AK35" s="20">
        <v>3</v>
      </c>
      <c r="AL35" s="20">
        <v>0</v>
      </c>
      <c r="AM35" s="20">
        <v>303</v>
      </c>
      <c r="AN35" s="20">
        <v>312</v>
      </c>
      <c r="AO35" s="20">
        <f>300+21</f>
        <v>321</v>
      </c>
    </row>
    <row r="36" spans="2:41">
      <c r="B36" s="47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48"/>
      <c r="AK36" s="20">
        <v>4</v>
      </c>
      <c r="AL36" s="20">
        <v>0</v>
      </c>
      <c r="AM36" s="20">
        <v>353</v>
      </c>
      <c r="AN36" s="20">
        <v>362</v>
      </c>
      <c r="AO36" s="20">
        <f>350+21</f>
        <v>371</v>
      </c>
    </row>
    <row r="37" spans="2:41">
      <c r="B37" s="47"/>
      <c r="C37" s="2"/>
      <c r="D37" s="2"/>
      <c r="E37" s="2"/>
      <c r="F37" s="2"/>
      <c r="G37" s="2"/>
      <c r="H37" s="2"/>
      <c r="I37" s="2"/>
      <c r="J37" s="306" t="str">
        <f>IF(AM47=0,"LB-118,5",AM47)</f>
        <v>LB-118,5</v>
      </c>
      <c r="K37" s="306"/>
      <c r="L37" s="2"/>
      <c r="M37" s="2"/>
      <c r="N37" s="2"/>
      <c r="O37" s="2"/>
      <c r="P37" s="48"/>
      <c r="AK37" s="20">
        <v>5</v>
      </c>
      <c r="AL37" s="20">
        <v>0</v>
      </c>
      <c r="AM37" s="20">
        <v>403</v>
      </c>
      <c r="AN37" s="20">
        <v>412</v>
      </c>
      <c r="AO37" s="20">
        <f>400+21</f>
        <v>421</v>
      </c>
    </row>
    <row r="38" spans="2:41" ht="15" thickBot="1">
      <c r="B38" s="61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3"/>
      <c r="AK38" s="20">
        <v>6</v>
      </c>
      <c r="AL38" s="20">
        <v>0</v>
      </c>
      <c r="AM38" s="20">
        <v>453</v>
      </c>
      <c r="AN38" s="20">
        <v>462</v>
      </c>
      <c r="AO38" s="20">
        <f>450+21</f>
        <v>471</v>
      </c>
    </row>
    <row r="39" spans="2:41">
      <c r="AK39" s="20">
        <v>7</v>
      </c>
      <c r="AL39" s="20">
        <v>0</v>
      </c>
      <c r="AM39" s="20">
        <v>503</v>
      </c>
      <c r="AN39" s="20">
        <v>512</v>
      </c>
      <c r="AO39" s="20">
        <f>500+21</f>
        <v>521</v>
      </c>
    </row>
    <row r="40" spans="2:41">
      <c r="AK40" s="20">
        <v>8</v>
      </c>
      <c r="AL40" s="20">
        <v>0</v>
      </c>
      <c r="AM40" s="20">
        <v>553</v>
      </c>
      <c r="AN40" s="20">
        <v>562</v>
      </c>
      <c r="AO40" s="20">
        <f>550+21</f>
        <v>571</v>
      </c>
    </row>
    <row r="41" spans="2:41">
      <c r="AK41" s="42">
        <f>VLOOKUP(AK19,AK33:AO40,MATCH(AM6,AK32:AO32,0),0)</f>
        <v>0</v>
      </c>
    </row>
    <row r="43" spans="2:41">
      <c r="AK43" s="41" t="s">
        <v>69</v>
      </c>
      <c r="AL43" s="57">
        <f>F7-(F8*2)-12</f>
        <v>-12</v>
      </c>
      <c r="AM43" s="42">
        <f>IF(AL43&lt;0,,AL43)</f>
        <v>0</v>
      </c>
    </row>
    <row r="45" spans="2:41">
      <c r="AK45" s="20" t="s">
        <v>71</v>
      </c>
      <c r="AL45" s="27">
        <f>F7-(F8*2)-66</f>
        <v>-66</v>
      </c>
      <c r="AM45" s="42">
        <f>IF(AL45&lt;0,,AL45)</f>
        <v>0</v>
      </c>
    </row>
    <row r="47" spans="2:41">
      <c r="AK47" s="20" t="s">
        <v>72</v>
      </c>
      <c r="AL47" s="27">
        <f>F7-(F8*2)-118.5</f>
        <v>-118.5</v>
      </c>
      <c r="AM47" s="42">
        <f>IF(AL47&lt;0,,AL47)</f>
        <v>0</v>
      </c>
    </row>
  </sheetData>
  <sheetProtection algorithmName="SHA-512" hashValue="ecn8Y4vjdeFN3l4mMviuKCkCUqdcHJOudfiYypC1QJImuInBz98kW7Lvwf9XxtNrW6qL6Uhg8Dxyydjm46mnGg==" saltValue="C+dMTRZ/cwcgp9aPykGYMg==" spinCount="100000" sheet="1" objects="1" scenarios="1"/>
  <mergeCells count="30">
    <mergeCell ref="J37:K37"/>
    <mergeCell ref="B25:P25"/>
    <mergeCell ref="B27:F27"/>
    <mergeCell ref="B32:F32"/>
    <mergeCell ref="B33:F33"/>
    <mergeCell ref="K29:L29"/>
    <mergeCell ref="B22:F22"/>
    <mergeCell ref="B23:F23"/>
    <mergeCell ref="D11:F11"/>
    <mergeCell ref="D12:F12"/>
    <mergeCell ref="C13:F13"/>
    <mergeCell ref="B15:F15"/>
    <mergeCell ref="B17:F17"/>
    <mergeCell ref="B18:D21"/>
    <mergeCell ref="D10:F10"/>
    <mergeCell ref="C1:D1"/>
    <mergeCell ref="B2:F2"/>
    <mergeCell ref="C3:F3"/>
    <mergeCell ref="B6:F6"/>
    <mergeCell ref="B9:F9"/>
    <mergeCell ref="U2:U3"/>
    <mergeCell ref="T2:T3"/>
    <mergeCell ref="V2:V3"/>
    <mergeCell ref="X2:X3"/>
    <mergeCell ref="Y2:Y3"/>
    <mergeCell ref="Z2:Z3"/>
    <mergeCell ref="AA2:AA3"/>
    <mergeCell ref="V1:X1"/>
    <mergeCell ref="Y1:AA1"/>
    <mergeCell ref="W2:W3"/>
  </mergeCells>
  <conditionalFormatting sqref="F7:F8">
    <cfRule type="containsBlanks" dxfId="9" priority="11">
      <formula>LEN(TRIM(F7))=0</formula>
    </cfRule>
  </conditionalFormatting>
  <conditionalFormatting sqref="E7:E8">
    <cfRule type="cellIs" dxfId="8" priority="9" operator="greaterThan">
      <formula>0</formula>
    </cfRule>
    <cfRule type="cellIs" dxfId="7" priority="10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Drop Down 1">
              <controlPr locked="0" defaultSize="0" autoLine="0" autoPict="0">
                <anchor moveWithCells="1">
                  <from>
                    <xdr:col>2</xdr:col>
                    <xdr:colOff>0</xdr:colOff>
                    <xdr:row>1</xdr:row>
                    <xdr:rowOff>215900</xdr:rowOff>
                  </from>
                  <to>
                    <xdr:col>5</xdr:col>
                    <xdr:colOff>1022350</xdr:colOff>
                    <xdr:row>3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5" name="Drop Down 2">
              <controlPr locked="0" defaultSize="0" autoLine="0" autoPict="0">
                <anchor moveWithCells="1">
                  <from>
                    <xdr:col>2</xdr:col>
                    <xdr:colOff>0</xdr:colOff>
                    <xdr:row>3</xdr:row>
                    <xdr:rowOff>0</xdr:rowOff>
                  </from>
                  <to>
                    <xdr:col>5</xdr:col>
                    <xdr:colOff>1016000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6" name="Drop Down 3">
              <controlPr locked="0" defaultSize="0" autoLine="0" autoPict="0">
                <anchor moveWithCells="1">
                  <from>
                    <xdr:col>2</xdr:col>
                    <xdr:colOff>25400</xdr:colOff>
                    <xdr:row>3</xdr:row>
                    <xdr:rowOff>215900</xdr:rowOff>
                  </from>
                  <to>
                    <xdr:col>5</xdr:col>
                    <xdr:colOff>1022350</xdr:colOff>
                    <xdr:row>5</xdr:row>
                    <xdr:rowOff>12700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C5901D66-D866-4427-962C-B8BBAAF80C90}">
            <xm:f>'AVT фасады'!$F$33&lt;1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V9</xm:sqref>
        </x14:conditionalFormatting>
        <x14:conditionalFormatting xmlns:xm="http://schemas.microsoft.com/office/excel/2006/main">
          <x14:cfRule type="expression" priority="6" stopIfTrue="1" id="{9AA688A1-EA2A-473F-A6E2-B8B6013DB130}">
            <xm:f>'AVT фасады'!$AO$17&lt;2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T8:AA8</xm:sqref>
        </x14:conditionalFormatting>
        <x14:conditionalFormatting xmlns:xm="http://schemas.microsoft.com/office/excel/2006/main">
          <x14:cfRule type="expression" priority="5" stopIfTrue="1" id="{0D32AA77-AD92-49E3-88D9-CD26080A6ACC}">
            <xm:f>'AVT фасады'!$AO17&lt;3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T7:AA7</xm:sqref>
        </x14:conditionalFormatting>
        <x14:conditionalFormatting xmlns:xm="http://schemas.microsoft.com/office/excel/2006/main">
          <x14:cfRule type="expression" priority="4" stopIfTrue="1" id="{546E5D84-5AE1-48B2-A4FD-BBA54CFEC075}">
            <xm:f>'AVT фасады'!$AO17&lt;4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T6:AA6</xm:sqref>
        </x14:conditionalFormatting>
        <x14:conditionalFormatting xmlns:xm="http://schemas.microsoft.com/office/excel/2006/main">
          <x14:cfRule type="expression" priority="3" stopIfTrue="1" id="{6F173129-39CE-49F1-BB3B-FFDFC39EDDFC}">
            <xm:f>'AVT фасады'!$AO17&lt;5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T5:AA5</xm:sqref>
        </x14:conditionalFormatting>
        <x14:conditionalFormatting xmlns:xm="http://schemas.microsoft.com/office/excel/2006/main">
          <x14:cfRule type="expression" priority="2" stopIfTrue="1" id="{7268DCB3-F15F-4020-8431-9541D0662582}">
            <xm:f>'AVT фасады'!$AO17&lt;6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T4:AA4</xm:sqref>
        </x14:conditionalFormatting>
        <x14:conditionalFormatting xmlns:xm="http://schemas.microsoft.com/office/excel/2006/main">
          <x14:cfRule type="expression" priority="1" stopIfTrue="1" id="{1FBFA84F-2155-4039-9969-44549E2FB367}">
            <xm:f>'AVT фасады'!$AO$17&lt;1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T9:AA9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0 f 6 6 0 9 6 - 0 1 6 4 - 4 3 b 6 - b b a e - 6 0 0 7 6 9 f f 6 b d 2 "   x m l n s = " h t t p : / / s c h e m a s . m i c r o s o f t . c o m / D a t a M a s h u p " > A A A A A P g E A A B Q S w M E F A A C A A g A W I Z B U U F B r E G n A A A A + Q A A A B I A H A B D b 2 5 m a W c v U G F j a 2 F n Z S 5 4 b W w g o h g A K K A U A A A A A A A A A A A A A A A A A A A A A A A A A A A A h Y + 9 D o I w G E V f h X S n P x C N k o 8 y u E p i N B r X p l R o h G K g t b y b g 4 / k K 0 i i q J v j P T n D u Y / b H b K h q Y O r 6 n r d m h Q x T F G g j G w L b c o U O X s K F y j j s B H y L E o V j L L p k 6 E v U l R Z e 0 k I 8 d 5 j H + O 2 K 0 l E K S P H f L 2 T l W o E + s j 6 v x x q 0 1 t h p E I c D q 8 Y H u E 5 w z O 2 j D C L K Q M y c c i 1 + T r R m I w p k B 8 I K 1 d b 1 y n e u X C 7 B z J N I O 8 b / A l Q S w M E F A A C A A g A W I Z B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i G Q V G W G 3 4 9 7 w E A A N M E A A A T A B w A R m 9 y b X V s Y X M v U 2 V j d G l v b j E u b S C i G A A o o B Q A A A A A A A A A A A A A A A A A A A A A A A A A A A D N k U 1 r U 0 E U h v e B / I c h b l L I 3 I / c j + R a 3 F g 3 b k Q w 4 E J E Z u a e a Y L J 3 H j v X N M Q A r a C L g q K g l B c u R D X Q S 3 G j 9 S / c O Y f O b d p Q a 1 0 o S A d G G a Y 8 5 5 z n v N O A U I P M k V u r U 9 / s 1 6 r 1 4 o + y y E l l x o 3 2 M P B N t N Z f p U V c I / L j v S i 0 K e C S 4 + G f p x S 3 g k S G j H O I x 5 F K f P D B r l C h q D r N W I X H p h d s 4 d H 5 i m u c I l f b O w 2 c O c m 2 4 Z m d d n K l A a l i 2 a j r / W 4 u O y 6 k 8 n E 4 U z d H z h 5 6 Y 7 z L C 2 F L l x R 5 j k o M X U F d x s b G / X a Q P 2 5 w X n 0 w G L w k 8 i j H S l T G g a B o E k E g g q f y 6 j r B c y T 3 j / S T 5 l K Y a d C V z A p 3 A d l p q F w 2 4 H T 1 6 P h X 4 P H P O p 0 E x l S T z B r e 2 L p u + A L C m G Y g h + H l r x 7 c W 1 P g 1 h 4 K Q f a Z a m 0 9 G 2 P J m H k 0 z j p + J J H 7 R i A X y R 6 f G 0 e m 0 d W s U / w P S 7 w q 3 l m 9 o h V L o j Z x U P 8 g E f 4 E V f m + f + A b q 2 r X 2 O a e b b k 7 1 1 m 3 v x O F b t 7 o r P 0 B / g J v 1 n M 1 f F e m X 3 8 T G z K E r 9 X v D 3 G h + D 0 c q Y K m e W j r W x Y j l R v O o a i e d y j N Z t Z A 6 o J G y 2 i 7 T v R s K P n L W K f X 9 m x l 1 V f 8 8 Q G r y s d h 0 6 V u o 6 + P L U K F 2 d T T y w l + A 5 f E H y D b 8 9 K f u V e 4 u G p R J U j D v l 8 / t M H n j / m 5 g 9 Q S w E C L Q A U A A I A C A B Y h k F R Q U G s Q a c A A A D 5 A A A A E g A A A A A A A A A A A A A A A A A A A A A A Q 2 9 u Z m l n L 1 B h Y 2 t h Z 2 U u e G 1 s U E s B A i 0 A F A A C A A g A W I Z B U Q / K 6 a u k A A A A 6 Q A A A B M A A A A A A A A A A A A A A A A A 8 w A A A F t D b 2 5 0 Z W 5 0 X 1 R 5 c G V z X S 5 4 b W x Q S w E C L Q A U A A I A C A B Y h k F R l h t + P e 8 B A A D T B A A A E w A A A A A A A A A A A A A A A A D k A Q A A R m 9 y b X V s Y X M v U 2 V j d G l v b j E u b V B L B Q Y A A A A A A w A D A M I A A A A g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2 F w A A A A A A A N Q X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O Y X Z p Z 2 F 0 b 3 J C Y X N l X 2 J m N 2 Y w N T Q x L W N i Z j A t N D E 2 Z C 1 i N z M 5 L T V h Y m I 1 Y j U 1 Z G E x N D w v S X R l b V B h d G g + P C 9 J d G V t T G 9 j Y X R p b 2 4 + P F N 0 Y W J s Z U V u d H J p Z X M + P E V u d H J 5 I F R 5 c G U 9 I k l z U H J p d m F 0 Z S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O Y W 1 l V X B k Y X R l Z E F m d G V y R m l s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5 h d m l n Y X R v c k J h c 2 V f Y m Y 3 Z j A 1 N D E t Y 2 J m M C 0 0 M T Z k L W I 3 M z k t N W F i Y j V i N T V k Y T E 0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d m l n Y X R v c k J h c 2 V f Z W E 2 Z T E 5 N T A t N 2 Z m Z C 0 0 M z N j L T k 1 Z W M t Y z F i Z j U 4 M D N h M G Y w P C 9 J d G V t U G F 0 a D 4 8 L 0 l 0 Z W 1 M b 2 N h d G l v b j 4 8 U 3 R h Y m x l R W 5 0 c m l l c z 4 8 R W 5 0 c n k g V H l w Z T 0 i S X N Q c m l 2 Y X R l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5 h b W V V c G R h d G V k Q W Z 0 Z X J G a W x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T m F 2 a W d h d G 9 y Q m F z Z V 9 l Y T Z l M T k 1 M C 0 3 Z m Z k L T Q z M 2 M t O T V l Y y 1 j M W J m N T g w M 2 E w Z j A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F 2 a W d h d G 9 y Q m F z Z V 8 2 Y j U 3 O D l m N C 0 w Y 2 E w L T Q 5 Z m Q t O G U x Y y 1 l N D R k Z T E 2 N D N h M D g 8 L 0 l 0 Z W 1 Q Y X R o P j w v S X R l b U x v Y 2 F 0 a W 9 u P j x T d G F i b G V F b n R y a W V z P j x F b n R y e S B U e X B l P S J J c 1 B y a X Z h d G U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T m F t Z V V w Z G F 0 Z W R B Z n R l c k Z p b G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O Y X Z p Z 2 F 0 b 3 J C Y X N l X z Z i N T c 4 O W Y 0 L T B j Y T A t N D l m Z C 0 4 Z T F j L W U 0 N G R l M T Y 0 M 2 E w O C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Y X Z p Z 2 F 0 b 3 J C Y X N l X 2 Q z N m M w Z G J l L T h h Z G Y t N D k y M C 0 5 N D U x L T Y 5 N z F m Y j U y N m V l Y j w v S X R l b V B h d G g + P C 9 J d G V t T G 9 j Y X R p b 2 4 + P F N 0 Y W J s Z U V u d H J p Z X M + P E V u d H J 5 I F R 5 c G U 9 I k l z U H J p d m F 0 Z S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O Y W 1 l V X B k Y X R l Z E F m d G V y R m l s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5 h d m l n Y X R v c k J h c 2 V f Z D M 2 Y z B k Y m U t O G F k Z i 0 0 O T I w L T k 0 N T E t N j k 3 M W Z i N T I 2 Z W V i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S U 4 M y V E M S U 4 M C V E M S U 4 M S V E M S U 4 Q i U y M C V E M C V C M i V E M C V C M C V E M C V C Q i V E M S U 4 R S V E M S U 4 M i U y M C V E M C V C R C V E M C V C M C U y M C V E M S U 4 M S V E M C V C N S V E M C V C M y V E M C V C R S V E M C V C N C V E M C V C R C V E M S U 4 R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Z p b G x M Y X N 0 V X B k Y X R l Z C I g V m F s d W U 9 I m Q y M D I w L T E w L T A x V D E y O j Q 5 O j Q y L j c x N z E 4 O T F a I i A v P j x F b n R y e S B U e X B l P S J R d W V y e U l E I i B W Y W x 1 Z T 0 i c z k w N z l j N m R j L T k 1 Z T A t N G J m O S 1 i M z I y L W Z m N D c w N z Y 0 M m M y O C I g L z 4 8 R W 5 0 c n k g V H l w Z T 0 i R m l s b E V y c m 9 y Q 2 9 1 b n Q i I F Z h b H V l P S J s M C I g L z 4 8 R W 5 0 c n k g V H l w Z T 0 i R m l s b E N v b H V t b l R 5 c G V z I i B W Y W x 1 Z T 0 i c 0 J n T U d C Z 1 U 9 I i A v P j x F b n R y e S B U e X B l P S J G a W x s R X J y b 3 J D b 2 R l I i B W Y W x 1 Z T 0 i c 1 V u a 2 5 v d 2 4 i I C 8 + P E V u d H J 5 I F R 5 c G U 9 I k Z p b G x D b 2 x 1 b W 5 O Y W 1 l c y I g V m F s d W U 9 I n N b J n F 1 b 3 Q 7 0 J r Q v t C 0 J n F 1 b 3 Q 7 L C Z x d W 9 0 O 9 C V 0 L T Q u N C 9 0 L j R h i Z x d W 9 0 O y w m c X V v d D v Q k t C w 0 L v R j t G C 0 L A m c X V v d D s s J n F 1 b 3 Q 7 0 J r R g 9 G A 0 Y E g 0 K b Q k S D Q o N C k J n F 1 b 3 Q 7 L C Z x d W 9 0 O 9 C Y 0 L f Q v N C 1 0 L 3 Q t d C 9 0 L j Q t S Z x d W 9 0 O 1 0 i I C 8 + P E V u d H J 5 I F R 5 c G U 9 I k Z p b G x D b 3 V u d C I g V m F s d W U 9 I m w z N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G D 0 Y D R g d G L I N C y 0 L D Q u 9 G O 0 Y I g 0 L 3 Q s C D R g d C 1 0 L P Q v t C 0 0 L 3 R j y / Q m N C 3 0 L z Q t d C 9 0 L X Q v d C 9 0 Y v Q u S D R g t C 4 0 L 8 u e 9 C a 0 L 7 Q t C w w f S Z x d W 9 0 O y w m c X V v d D t T Z W N 0 a W 9 u M S / Q m t G D 0 Y D R g d G L I N C y 0 L D Q u 9 G O 0 Y I g 0 L 3 Q s C D R g d C 1 0 L P Q v t C 0 0 L 3 R j y / Q m N C 3 0 L z Q t d C 9 0 L X Q v d C 9 0 Y v Q u S D R g t C 4 0 L 8 u e 9 C V 0 L T Q u N C 9 0 L j R h i w x f S Z x d W 9 0 O y w m c X V v d D t T Z W N 0 a W 9 u M S / Q m t G D 0 Y D R g d G L I N C y 0 L D Q u 9 G O 0 Y I g 0 L 3 Q s C D R g d C 1 0 L P Q v t C 0 0 L 3 R j y / Q m N C 3 0 L z Q t d C 9 0 L X Q v d C 9 0 Y v Q u S D R g t C 4 0 L 8 u e 9 C S 0 L D Q u 9 G O 0 Y L Q s C w y f S Z x d W 9 0 O y w m c X V v d D t T Z W N 0 a W 9 u M S / Q m t G D 0 Y D R g d G L I N C y 0 L D Q u 9 G O 0 Y I g 0 L 3 Q s C D R g d C 1 0 L P Q v t C 0 0 L 3 R j y / Q m N C 3 0 L z Q t d C 9 0 L X Q v d C 9 0 Y v Q u S D R g t C 4 0 L 8 u e 9 C a 0 Y P R g N G B I N C m 0 J E g 0 K D Q p C w z f S Z x d W 9 0 O y w m c X V v d D t T Z W N 0 a W 9 u M S / Q m t G D 0 Y D R g d G L I N C y 0 L D Q u 9 G O 0 Y I g 0 L 3 Q s C D R g d C 1 0 L P Q v t C 0 0 L 3 R j y / Q m N C 3 0 L z Q t d C 9 0 L X Q v d C 9 0 Y v Q u S D R g t C 4 0 L 8 u e 9 C Y 0 L f Q v N C 1 0 L 3 Q t d C 9 0 L j Q t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/ Q m t G D 0 Y D R g d G L I N C y 0 L D Q u 9 G O 0 Y I g 0 L 3 Q s C D R g d C 1 0 L P Q v t C 0 0 L 3 R j y / Q m N C 3 0 L z Q t d C 9 0 L X Q v d C 9 0 Y v Q u S D R g t C 4 0 L 8 u e 9 C a 0 L 7 Q t C w w f S Z x d W 9 0 O y w m c X V v d D t T Z W N 0 a W 9 u M S / Q m t G D 0 Y D R g d G L I N C y 0 L D Q u 9 G O 0 Y I g 0 L 3 Q s C D R g d C 1 0 L P Q v t C 0 0 L 3 R j y / Q m N C 3 0 L z Q t d C 9 0 L X Q v d C 9 0 Y v Q u S D R g t C 4 0 L 8 u e 9 C V 0 L T Q u N C 9 0 L j R h i w x f S Z x d W 9 0 O y w m c X V v d D t T Z W N 0 a W 9 u M S / Q m t G D 0 Y D R g d G L I N C y 0 L D Q u 9 G O 0 Y I g 0 L 3 Q s C D R g d C 1 0 L P Q v t C 0 0 L 3 R j y / Q m N C 3 0 L z Q t d C 9 0 L X Q v d C 9 0 Y v Q u S D R g t C 4 0 L 8 u e 9 C S 0 L D Q u 9 G O 0 Y L Q s C w y f S Z x d W 9 0 O y w m c X V v d D t T Z W N 0 a W 9 u M S / Q m t G D 0 Y D R g d G L I N C y 0 L D Q u 9 G O 0 Y I g 0 L 3 Q s C D R g d C 1 0 L P Q v t C 0 0 L 3 R j y / Q m N C 3 0 L z Q t d C 9 0 L X Q v d C 9 0 Y v Q u S D R g t C 4 0 L 8 u e 9 C a 0 Y P R g N G B I N C m 0 J E g 0 K D Q p C w z f S Z x d W 9 0 O y w m c X V v d D t T Z W N 0 a W 9 u M S / Q m t G D 0 Y D R g d G L I N C y 0 L D Q u 9 G O 0 Y I g 0 L 3 Q s C D R g d C 1 0 L P Q v t C 0 0 L 3 R j y / Q m N C 3 0 L z Q t d C 9 0 L X Q v d C 9 0 Y v Q u S D R g t C 4 0 L 8 u e 9 C Y 0 L f Q v N C 1 0 L 3 Q t d C 9 0 L j Q t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T l B J U Q x J T g z J U Q x J T g w J U Q x J T g x J U Q x J T h C J T I w J U Q w J U I y J U Q w J U I w J U Q w J U J C J U Q x J T h F J U Q x J T g y J T I w J U Q w J U J E J U Q w J U I w J T I w J U Q x J T g x J U Q w J U I 1 J U Q w J U I z J U Q w J U J F J U Q w J U I 0 J U Q w J U J E J U Q x J T h G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S U 4 M y V E M S U 4 M C V E M S U 4 M S V E M S U 4 Q i U y M C V E M C V C M i V E M C V C M C V E M C V C Q i V E M S U 4 R S V E M S U 4 M i U y M C V E M C V C R C V E M C V C M C U y M C V E M S U 4 M S V E M C V C N S V E M C V C M y V E M C V C R S V E M C V C N C V E M C V C R C V E M S U 4 R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S U 4 M y V E M S U 4 M C V E M S U 4 M S V E M S U 4 Q i U y M C V E M C V C M i V E M C V C M C V E M C V C Q i V E M S U 4 R S V E M S U 4 M i U y M C V E M C V C R C V E M C V C M C U y M C V E M S U 4 M S V E M C V C N S V E M C V C M y V E M C V C R S V E M C V C N C V E M C V C R C V E M S U 4 R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0 u o c e o n I b 0 O 4 i d H c t Y o P D A A A A A A C A A A A A A A D Z g A A w A A A A B A A A A A K D h p N k N G r j r O j x 3 W j + n 6 5 A A A A A A S A A A C g A A A A E A A A A I r 8 S K o n 6 r F 0 b n 0 c 6 O v e O h J Q A A A A O U F U v 4 G k 8 Q V v e n D B x e 6 T q C L M Y B 2 G / w I H 4 b X Q e I i 5 w 4 N o Y K y Y g L F w Q m O s u w 9 X l 4 h Y 0 P x J W K f n L u P V A A I H + / + M h 4 D 1 e 0 O k K C 2 K o w 0 B G I S o S L A U A A A A + L L H b i S e j C r M 2 6 O p S t K 6 T l c u N A Q = < / D a t a M a s h u p > 
</file>

<file path=customXml/itemProps1.xml><?xml version="1.0" encoding="utf-8"?>
<ds:datastoreItem xmlns:ds="http://schemas.openxmlformats.org/officeDocument/2006/customXml" ds:itemID="{B9458A2F-4FCD-4E19-8097-7FFD8CFFB9C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Main</vt:lpstr>
      <vt:lpstr>AVT фасады</vt:lpstr>
      <vt:lpstr>AvanTech YOU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2020-10-05T05:37:00Z</dcterms:modified>
</cp:coreProperties>
</file>