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05 Мебельное направление\01 Поставщики\05 HETTICH\"/>
    </mc:Choice>
  </mc:AlternateContent>
  <xr:revisionPtr revIDLastSave="0" documentId="13_ncr:1_{597519EC-0C63-438D-A00B-BDA5E3E5C590}" xr6:coauthVersionLast="45" xr6:coauthVersionMax="45" xr10:uidLastSave="{00000000-0000-0000-0000-000000000000}"/>
  <bookViews>
    <workbookView xWindow="-120" yWindow="-120" windowWidth="29040" windowHeight="15840" tabRatio="844" xr2:uid="{00000000-000D-0000-FFFF-FFFF00000000}"/>
  </bookViews>
  <sheets>
    <sheet name="Расчет ящиков" sheetId="54" r:id="rId1"/>
  </sheets>
  <calcPr calcId="191029" refMode="R1C1"/>
</workbook>
</file>

<file path=xl/calcChain.xml><?xml version="1.0" encoding="utf-8"?>
<calcChain xmlns="http://schemas.openxmlformats.org/spreadsheetml/2006/main">
  <c r="J41" i="54" l="1"/>
  <c r="J39" i="54"/>
  <c r="J43" i="54"/>
  <c r="J42" i="54"/>
  <c r="J38" i="54" s="1"/>
  <c r="J40" i="54"/>
  <c r="J26" i="54"/>
  <c r="J25" i="54"/>
  <c r="J24" i="54"/>
  <c r="J27" i="54"/>
  <c r="J23" i="54" s="1"/>
  <c r="J28" i="54"/>
  <c r="J13" i="54"/>
  <c r="J12" i="54"/>
  <c r="J11" i="54"/>
  <c r="J10" i="54"/>
  <c r="J9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vlasov_e</author>
  </authors>
  <commentList>
    <comment ref="J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1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2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2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3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3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3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</commentList>
</comments>
</file>

<file path=xl/sharedStrings.xml><?xml version="1.0" encoding="utf-8"?>
<sst xmlns="http://schemas.openxmlformats.org/spreadsheetml/2006/main" count="57" uniqueCount="33">
  <si>
    <t>Ширина корпуса, мм</t>
  </si>
  <si>
    <t>NL</t>
  </si>
  <si>
    <t>LT</t>
  </si>
  <si>
    <t>A</t>
  </si>
  <si>
    <t>B</t>
  </si>
  <si>
    <t>C</t>
  </si>
  <si>
    <t>D</t>
  </si>
  <si>
    <t>Исходные данные:</t>
  </si>
  <si>
    <t>Расчетные данные:</t>
  </si>
  <si>
    <t>Высота ящика, мм (54, 70, 144, 176)</t>
  </si>
  <si>
    <t>Ширина днища, мм</t>
  </si>
  <si>
    <t>Ширина задней стенки, мм</t>
  </si>
  <si>
    <t>Высота задней стенки, мм</t>
  </si>
  <si>
    <t>Глубина днища (для деревянной задн. стенки), мм</t>
  </si>
  <si>
    <t>Мин. внутр. глубина корпуса (для Quadro Silent System), мм</t>
  </si>
  <si>
    <t>Номинальная длина, мм (260, 300, 350, 420, 470, 520)</t>
  </si>
  <si>
    <t>Номинальная длина, мм (250, 300, 350, 400, 450, 500, 550)</t>
  </si>
  <si>
    <t>F</t>
  </si>
  <si>
    <t>Высота боковой стенки, мм</t>
  </si>
  <si>
    <t>E</t>
  </si>
  <si>
    <t>Мин. внутр. глубина корпуса, мм</t>
  </si>
  <si>
    <t>Глубина боковой стенки</t>
  </si>
  <si>
    <t>Ширина передней/задней стенки, мм</t>
  </si>
  <si>
    <t>Quadro для деревянных ящиков (дно ЛДСП)</t>
  </si>
  <si>
    <t>Quadro для деревянных ящиков (дно ДВП)</t>
  </si>
  <si>
    <t>Глубина днища ЛДСП, мм</t>
  </si>
  <si>
    <t>Ширина днища ЛДСП, мм</t>
  </si>
  <si>
    <t>Глубина днища ДВП, мм</t>
  </si>
  <si>
    <t>Ширина днища ДВП, мм</t>
  </si>
  <si>
    <t>Высота боковой стенки (с пазом под ДВП глубиной 5мм), мм</t>
  </si>
  <si>
    <t>Высота передней/задней стенки, мм (при сдвиге паза 12 мм)</t>
  </si>
  <si>
    <t>Высота передней/задней стенки, мм (при сдвиге дна 12 мм)</t>
  </si>
  <si>
    <t>InnoTech ATIRA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</si>
</sst>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9"/>
      <color indexed="81"/>
      <name val="Tahoma"/>
      <family val="2"/>
      <charset val="204"/>
    </font>
    <font>
      <b/>
      <sz val="14"/>
      <color theme="0"/>
      <name val="Arial Cyr"/>
      <charset val="204"/>
    </font>
    <font>
      <b/>
      <sz val="12"/>
      <color rgb="FF002060"/>
      <name val="Arial Cyr"/>
      <charset val="204"/>
    </font>
    <font>
      <sz val="12"/>
      <color rgb="FF002060"/>
      <name val="Arial Cyr"/>
      <charset val="204"/>
    </font>
    <font>
      <sz val="10"/>
      <color rgb="FF002060"/>
      <name val="Arial Cyr"/>
      <charset val="204"/>
    </font>
    <font>
      <sz val="10"/>
      <color theme="0" tint="-0.249977111117893"/>
      <name val="Arial Cyr"/>
      <charset val="204"/>
    </font>
    <font>
      <sz val="8"/>
      <color rgb="FF002060"/>
      <name val="Arial Cyr"/>
      <charset val="204"/>
    </font>
    <font>
      <sz val="8"/>
      <color theme="0" tint="-0.24997711111789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9" fillId="4" borderId="3" xfId="0" applyFont="1" applyFill="1" applyBorder="1"/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2" xfId="0" applyFont="1" applyFill="1" applyBorder="1"/>
    <xf numFmtId="0" fontId="0" fillId="2" borderId="3" xfId="0" applyFill="1" applyBorder="1"/>
    <xf numFmtId="0" fontId="7" fillId="4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19050</xdr:colOff>
      <xdr:row>1</xdr:row>
      <xdr:rowOff>9526</xdr:rowOff>
    </xdr:from>
    <xdr:to>
      <xdr:col>19</xdr:col>
      <xdr:colOff>609450</xdr:colOff>
      <xdr:row>12</xdr:row>
      <xdr:rowOff>193899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209551"/>
          <a:ext cx="4248000" cy="2689448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absolute">
    <xdr:from>
      <xdr:col>13</xdr:col>
      <xdr:colOff>19049</xdr:colOff>
      <xdr:row>15</xdr:row>
      <xdr:rowOff>152401</xdr:rowOff>
    </xdr:from>
    <xdr:to>
      <xdr:col>19</xdr:col>
      <xdr:colOff>600075</xdr:colOff>
      <xdr:row>28</xdr:row>
      <xdr:rowOff>9525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96174" y="3457576"/>
          <a:ext cx="4238626" cy="2724149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absolute">
    <xdr:from>
      <xdr:col>13</xdr:col>
      <xdr:colOff>9525</xdr:colOff>
      <xdr:row>31</xdr:row>
      <xdr:rowOff>5523</xdr:rowOff>
    </xdr:from>
    <xdr:to>
      <xdr:col>19</xdr:col>
      <xdr:colOff>599925</xdr:colOff>
      <xdr:row>43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86650" y="6739698"/>
          <a:ext cx="4248000" cy="2661477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8</xdr:col>
      <xdr:colOff>1352550</xdr:colOff>
      <xdr:row>32</xdr:row>
      <xdr:rowOff>161925</xdr:rowOff>
    </xdr:to>
    <xdr:sp macro="" textlink="">
      <xdr:nvSpPr>
        <xdr:cNvPr id="1089" name="AutoShape 3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3305175"/>
          <a:ext cx="5619750" cy="40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6"/>
  <dimension ref="A1:Z43"/>
  <sheetViews>
    <sheetView tabSelected="1" workbookViewId="0">
      <selection activeCell="G3" sqref="G3"/>
    </sheetView>
  </sheetViews>
  <sheetFormatPr defaultRowHeight="12.75" x14ac:dyDescent="0.2"/>
  <cols>
    <col min="1" max="1" width="3.140625" style="1" customWidth="1"/>
    <col min="9" max="9" width="32.7109375" customWidth="1"/>
    <col min="11" max="12" width="9.140625" hidden="1" customWidth="1"/>
    <col min="13" max="13" width="3.140625" style="1" customWidth="1"/>
    <col min="14" max="20" width="9.140625" style="1"/>
    <col min="21" max="22" width="9.140625" style="1" hidden="1" customWidth="1"/>
    <col min="23" max="26" width="9.140625" style="1"/>
  </cols>
  <sheetData>
    <row r="1" spans="2:22" ht="15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2" ht="39.950000000000003" customHeight="1" x14ac:dyDescent="0.2">
      <c r="B2" s="2"/>
      <c r="C2" s="2"/>
      <c r="D2" s="2"/>
      <c r="E2" s="2"/>
      <c r="F2" s="3"/>
      <c r="G2" s="3" t="s">
        <v>32</v>
      </c>
      <c r="H2" s="2"/>
      <c r="I2" s="2"/>
      <c r="J2" s="2"/>
      <c r="K2">
        <v>260</v>
      </c>
      <c r="L2">
        <v>279</v>
      </c>
    </row>
    <row r="3" spans="2:22" ht="15.75" customHeight="1" x14ac:dyDescent="0.2">
      <c r="B3" s="1" t="s">
        <v>7</v>
      </c>
      <c r="C3" s="1"/>
      <c r="D3" s="1"/>
      <c r="E3" s="1"/>
      <c r="F3" s="1"/>
      <c r="G3" s="1"/>
      <c r="H3" s="1"/>
      <c r="I3" s="1"/>
      <c r="J3" s="7"/>
      <c r="K3">
        <v>300</v>
      </c>
      <c r="L3">
        <v>315</v>
      </c>
      <c r="M3" s="15"/>
    </row>
    <row r="4" spans="2:22" ht="15.75" x14ac:dyDescent="0.25">
      <c r="B4" s="5"/>
      <c r="C4" s="5" t="s">
        <v>0</v>
      </c>
      <c r="D4" s="6"/>
      <c r="E4" s="6"/>
      <c r="F4" s="6"/>
      <c r="G4" s="6"/>
      <c r="H4" s="6"/>
      <c r="I4" s="6"/>
      <c r="J4" s="4">
        <v>550</v>
      </c>
      <c r="K4">
        <v>350</v>
      </c>
      <c r="L4">
        <v>365</v>
      </c>
      <c r="M4" s="16"/>
    </row>
    <row r="5" spans="2:22" ht="15.75" x14ac:dyDescent="0.25">
      <c r="B5" s="5"/>
      <c r="C5" s="5" t="s">
        <v>9</v>
      </c>
      <c r="D5" s="6"/>
      <c r="E5" s="6"/>
      <c r="F5" s="6"/>
      <c r="G5" s="6"/>
      <c r="H5" s="6"/>
      <c r="I5" s="6"/>
      <c r="J5" s="4">
        <v>70</v>
      </c>
      <c r="K5">
        <v>420</v>
      </c>
      <c r="L5">
        <v>435</v>
      </c>
      <c r="M5" s="16"/>
    </row>
    <row r="6" spans="2:22" ht="15.75" x14ac:dyDescent="0.25">
      <c r="B6" s="4" t="s">
        <v>1</v>
      </c>
      <c r="C6" s="5" t="s">
        <v>15</v>
      </c>
      <c r="D6" s="6"/>
      <c r="E6" s="6"/>
      <c r="F6" s="6"/>
      <c r="G6" s="6"/>
      <c r="H6" s="6"/>
      <c r="I6" s="6"/>
      <c r="J6" s="4">
        <v>470</v>
      </c>
      <c r="K6">
        <v>470</v>
      </c>
      <c r="L6">
        <v>485</v>
      </c>
      <c r="M6" s="16"/>
      <c r="U6" s="1">
        <v>250</v>
      </c>
      <c r="V6" s="1">
        <v>263</v>
      </c>
    </row>
    <row r="7" spans="2:22" ht="15.75" x14ac:dyDescent="0.25">
      <c r="B7" s="12"/>
      <c r="C7" s="13"/>
      <c r="D7" s="14"/>
      <c r="E7" s="14"/>
      <c r="F7" s="14"/>
      <c r="G7" s="14"/>
      <c r="H7" s="14"/>
      <c r="I7" s="14"/>
      <c r="J7" s="12"/>
      <c r="K7">
        <v>520</v>
      </c>
      <c r="L7">
        <v>535</v>
      </c>
      <c r="M7" s="16"/>
      <c r="U7" s="1">
        <v>300</v>
      </c>
      <c r="V7" s="1">
        <v>313</v>
      </c>
    </row>
    <row r="8" spans="2:22" ht="15.75" customHeight="1" x14ac:dyDescent="0.2">
      <c r="B8" s="1" t="s">
        <v>8</v>
      </c>
      <c r="C8" s="1"/>
      <c r="D8" s="1"/>
      <c r="E8" s="1"/>
      <c r="F8" s="1"/>
      <c r="G8" s="1"/>
      <c r="H8" s="1"/>
      <c r="I8" s="1"/>
      <c r="J8" s="7"/>
      <c r="M8" s="15"/>
      <c r="U8" s="1">
        <v>350</v>
      </c>
      <c r="V8" s="1">
        <v>363</v>
      </c>
    </row>
    <row r="9" spans="2:22" ht="15.75" x14ac:dyDescent="0.25">
      <c r="B9" s="8" t="s">
        <v>3</v>
      </c>
      <c r="C9" s="9" t="s">
        <v>13</v>
      </c>
      <c r="D9" s="10"/>
      <c r="E9" s="10"/>
      <c r="F9" s="10"/>
      <c r="G9" s="10"/>
      <c r="H9" s="10"/>
      <c r="I9" s="10"/>
      <c r="J9" s="8">
        <f>J6+10</f>
        <v>480</v>
      </c>
      <c r="K9">
        <v>54</v>
      </c>
      <c r="L9">
        <v>53</v>
      </c>
      <c r="M9" s="17"/>
      <c r="U9" s="1">
        <v>400</v>
      </c>
      <c r="V9" s="1">
        <v>413</v>
      </c>
    </row>
    <row r="10" spans="2:22" ht="15.75" x14ac:dyDescent="0.25">
      <c r="B10" s="8" t="s">
        <v>4</v>
      </c>
      <c r="C10" s="9" t="s">
        <v>10</v>
      </c>
      <c r="D10" s="10"/>
      <c r="E10" s="10"/>
      <c r="F10" s="10"/>
      <c r="G10" s="10"/>
      <c r="H10" s="10"/>
      <c r="I10" s="10"/>
      <c r="J10" s="8">
        <f>J4-2*16-2*12.5-51.5</f>
        <v>441.5</v>
      </c>
      <c r="K10">
        <v>70</v>
      </c>
      <c r="L10">
        <v>65.5</v>
      </c>
      <c r="M10" s="17"/>
      <c r="U10" s="1">
        <v>450</v>
      </c>
      <c r="V10" s="1">
        <v>463</v>
      </c>
    </row>
    <row r="11" spans="2:22" ht="15.75" x14ac:dyDescent="0.25">
      <c r="B11" s="8" t="s">
        <v>5</v>
      </c>
      <c r="C11" s="9" t="s">
        <v>11</v>
      </c>
      <c r="D11" s="10"/>
      <c r="E11" s="10"/>
      <c r="F11" s="10"/>
      <c r="G11" s="10"/>
      <c r="H11" s="10"/>
      <c r="I11" s="10"/>
      <c r="J11" s="8">
        <f>J4-2*16-2*12.5-63</f>
        <v>430</v>
      </c>
      <c r="K11">
        <v>144</v>
      </c>
      <c r="L11">
        <v>144</v>
      </c>
      <c r="M11" s="17"/>
      <c r="U11" s="1">
        <v>500</v>
      </c>
      <c r="V11" s="1">
        <v>513</v>
      </c>
    </row>
    <row r="12" spans="2:22" ht="15.75" x14ac:dyDescent="0.25">
      <c r="B12" s="8" t="s">
        <v>6</v>
      </c>
      <c r="C12" s="9" t="s">
        <v>12</v>
      </c>
      <c r="D12" s="10"/>
      <c r="E12" s="10"/>
      <c r="F12" s="10"/>
      <c r="G12" s="10"/>
      <c r="H12" s="10"/>
      <c r="I12" s="10"/>
      <c r="J12" s="8">
        <f>VLOOKUP(J5,$K$9:$L$12,2,0)</f>
        <v>65.5</v>
      </c>
      <c r="K12">
        <v>176</v>
      </c>
      <c r="L12">
        <v>176</v>
      </c>
      <c r="M12" s="17"/>
      <c r="U12" s="1">
        <v>550</v>
      </c>
      <c r="V12" s="1">
        <v>563</v>
      </c>
    </row>
    <row r="13" spans="2:22" ht="15.75" x14ac:dyDescent="0.25">
      <c r="B13" s="8" t="s">
        <v>2</v>
      </c>
      <c r="C13" s="9" t="s">
        <v>14</v>
      </c>
      <c r="D13" s="10"/>
      <c r="E13" s="10"/>
      <c r="F13" s="10"/>
      <c r="G13" s="10"/>
      <c r="H13" s="10"/>
      <c r="I13" s="10"/>
      <c r="J13" s="8">
        <f>VLOOKUP(J6,$K$2:$L$7,2,0)</f>
        <v>485</v>
      </c>
      <c r="K13" s="1"/>
      <c r="L13" s="1"/>
      <c r="M13" s="17"/>
    </row>
    <row r="14" spans="2:22" s="1" customFormat="1" ht="15.75" x14ac:dyDescent="0.25">
      <c r="B14" s="19"/>
      <c r="C14" s="18"/>
      <c r="J14" s="19"/>
      <c r="M14" s="17"/>
    </row>
    <row r="15" spans="2:22" s="1" customFormat="1" ht="15.75" x14ac:dyDescent="0.25">
      <c r="B15" s="19"/>
      <c r="C15" s="18"/>
      <c r="J15" s="19"/>
      <c r="M15" s="17"/>
    </row>
    <row r="16" spans="2:22" s="1" customFormat="1" x14ac:dyDescent="0.2">
      <c r="K16"/>
      <c r="L16"/>
    </row>
    <row r="17" spans="2:13" ht="39.950000000000003" customHeight="1" x14ac:dyDescent="0.2">
      <c r="B17" s="2"/>
      <c r="C17" s="2"/>
      <c r="D17" s="2"/>
      <c r="E17" s="2"/>
      <c r="F17" s="3"/>
      <c r="G17" s="3" t="s">
        <v>23</v>
      </c>
      <c r="H17" s="2"/>
      <c r="I17" s="2"/>
      <c r="J17" s="2"/>
    </row>
    <row r="18" spans="2:13" ht="15.75" customHeight="1" x14ac:dyDescent="0.2">
      <c r="B18" s="1" t="s">
        <v>7</v>
      </c>
      <c r="C18" s="1"/>
      <c r="D18" s="1"/>
      <c r="E18" s="1"/>
      <c r="F18" s="1"/>
      <c r="G18" s="1"/>
      <c r="H18" s="1"/>
      <c r="I18" s="1"/>
      <c r="J18" s="7"/>
    </row>
    <row r="19" spans="2:13" ht="15.75" x14ac:dyDescent="0.25">
      <c r="B19" s="5"/>
      <c r="C19" s="5" t="s">
        <v>0</v>
      </c>
      <c r="D19" s="6"/>
      <c r="E19" s="6"/>
      <c r="F19" s="6"/>
      <c r="G19" s="6"/>
      <c r="H19" s="6"/>
      <c r="I19" s="6"/>
      <c r="J19" s="4">
        <v>896</v>
      </c>
    </row>
    <row r="20" spans="2:13" ht="15.75" x14ac:dyDescent="0.25">
      <c r="B20" s="11" t="s">
        <v>17</v>
      </c>
      <c r="C20" s="5" t="s">
        <v>18</v>
      </c>
      <c r="D20" s="6"/>
      <c r="E20" s="6"/>
      <c r="F20" s="6"/>
      <c r="G20" s="6"/>
      <c r="H20" s="6"/>
      <c r="I20" s="6"/>
      <c r="J20" s="4">
        <v>120</v>
      </c>
    </row>
    <row r="21" spans="2:13" ht="15.75" x14ac:dyDescent="0.25">
      <c r="B21" s="4" t="s">
        <v>1</v>
      </c>
      <c r="C21" s="5" t="s">
        <v>16</v>
      </c>
      <c r="D21" s="6"/>
      <c r="E21" s="6"/>
      <c r="F21" s="6"/>
      <c r="G21" s="6"/>
      <c r="H21" s="6"/>
      <c r="I21" s="6"/>
      <c r="J21" s="4">
        <v>350</v>
      </c>
    </row>
    <row r="22" spans="2:13" ht="15.75" customHeight="1" x14ac:dyDescent="0.2">
      <c r="B22" s="1" t="s">
        <v>8</v>
      </c>
      <c r="C22" s="1"/>
      <c r="D22" s="1"/>
      <c r="E22" s="1"/>
      <c r="F22" s="1"/>
      <c r="G22" s="1"/>
      <c r="H22" s="1"/>
      <c r="I22" s="1"/>
      <c r="J22" s="7"/>
    </row>
    <row r="23" spans="2:13" ht="15.75" x14ac:dyDescent="0.25">
      <c r="B23" s="8" t="s">
        <v>3</v>
      </c>
      <c r="C23" s="9" t="s">
        <v>25</v>
      </c>
      <c r="D23" s="10"/>
      <c r="E23" s="10"/>
      <c r="F23" s="10"/>
      <c r="G23" s="10"/>
      <c r="H23" s="10"/>
      <c r="I23" s="10"/>
      <c r="J23" s="8">
        <f>J27-32</f>
        <v>318</v>
      </c>
    </row>
    <row r="24" spans="2:13" ht="15.75" x14ac:dyDescent="0.25">
      <c r="B24" s="8" t="s">
        <v>4</v>
      </c>
      <c r="C24" s="9" t="s">
        <v>26</v>
      </c>
      <c r="D24" s="10"/>
      <c r="E24" s="10"/>
      <c r="F24" s="10"/>
      <c r="G24" s="10"/>
      <c r="H24" s="10"/>
      <c r="I24" s="10"/>
      <c r="J24" s="8">
        <f>J19-16*2-20*2</f>
        <v>824</v>
      </c>
    </row>
    <row r="25" spans="2:13" ht="15.75" x14ac:dyDescent="0.25">
      <c r="B25" s="8" t="s">
        <v>5</v>
      </c>
      <c r="C25" s="9" t="s">
        <v>22</v>
      </c>
      <c r="D25" s="10"/>
      <c r="E25" s="10"/>
      <c r="F25" s="10"/>
      <c r="G25" s="10"/>
      <c r="H25" s="10"/>
      <c r="I25" s="10"/>
      <c r="J25" s="8">
        <f>J19-16*2-20*2</f>
        <v>824</v>
      </c>
    </row>
    <row r="26" spans="2:13" ht="15.75" x14ac:dyDescent="0.25">
      <c r="B26" s="8" t="s">
        <v>6</v>
      </c>
      <c r="C26" s="9" t="s">
        <v>31</v>
      </c>
      <c r="D26" s="10"/>
      <c r="E26" s="10"/>
      <c r="F26" s="10"/>
      <c r="G26" s="10"/>
      <c r="H26" s="10"/>
      <c r="I26" s="10"/>
      <c r="J26" s="8">
        <f>J20-12</f>
        <v>108</v>
      </c>
    </row>
    <row r="27" spans="2:13" ht="15.75" x14ac:dyDescent="0.25">
      <c r="B27" s="8" t="s">
        <v>19</v>
      </c>
      <c r="C27" s="9" t="s">
        <v>21</v>
      </c>
      <c r="D27" s="10"/>
      <c r="E27" s="10"/>
      <c r="F27" s="10"/>
      <c r="G27" s="10"/>
      <c r="H27" s="10"/>
      <c r="I27" s="10"/>
      <c r="J27" s="8">
        <f>J21</f>
        <v>350</v>
      </c>
    </row>
    <row r="28" spans="2:13" ht="15.75" x14ac:dyDescent="0.25">
      <c r="B28" s="8" t="s">
        <v>2</v>
      </c>
      <c r="C28" s="9" t="s">
        <v>20</v>
      </c>
      <c r="D28" s="10"/>
      <c r="E28" s="10"/>
      <c r="F28" s="10"/>
      <c r="G28" s="10"/>
      <c r="H28" s="10"/>
      <c r="I28" s="10"/>
      <c r="J28" s="8">
        <f>VLOOKUP(J21,$U$6:$V$12,2,0)</f>
        <v>363</v>
      </c>
      <c r="K28" s="1"/>
      <c r="L28" s="1"/>
    </row>
    <row r="29" spans="2:13" s="1" customFormat="1" ht="15.75" x14ac:dyDescent="0.25">
      <c r="B29" s="19"/>
      <c r="C29" s="18"/>
      <c r="J29" s="19"/>
      <c r="M29" s="17"/>
    </row>
    <row r="30" spans="2:13" s="1" customFormat="1" ht="15.75" x14ac:dyDescent="0.25">
      <c r="B30" s="19"/>
      <c r="C30" s="18"/>
      <c r="J30" s="19"/>
      <c r="M30" s="17"/>
    </row>
    <row r="31" spans="2:13" s="1" customFormat="1" x14ac:dyDescent="0.2">
      <c r="K31"/>
      <c r="L31"/>
    </row>
    <row r="32" spans="2:13" ht="39.950000000000003" customHeight="1" x14ac:dyDescent="0.2">
      <c r="B32" s="2"/>
      <c r="C32" s="2"/>
      <c r="D32" s="2"/>
      <c r="E32" s="2"/>
      <c r="F32" s="3"/>
      <c r="G32" s="3" t="s">
        <v>24</v>
      </c>
      <c r="H32" s="2"/>
      <c r="I32" s="2"/>
      <c r="J32" s="2"/>
    </row>
    <row r="33" spans="2:10" ht="15.75" customHeight="1" x14ac:dyDescent="0.2">
      <c r="B33" s="1" t="s">
        <v>7</v>
      </c>
      <c r="C33" s="1"/>
      <c r="D33" s="1"/>
      <c r="E33" s="1"/>
      <c r="F33" s="1"/>
      <c r="G33" s="1"/>
      <c r="H33" s="1"/>
      <c r="I33" s="1"/>
      <c r="J33" s="7"/>
    </row>
    <row r="34" spans="2:10" ht="15.75" x14ac:dyDescent="0.25">
      <c r="B34" s="5"/>
      <c r="C34" s="5" t="s">
        <v>0</v>
      </c>
      <c r="D34" s="6"/>
      <c r="E34" s="6"/>
      <c r="F34" s="6"/>
      <c r="G34" s="6"/>
      <c r="H34" s="6"/>
      <c r="I34" s="6"/>
      <c r="J34" s="4">
        <v>800</v>
      </c>
    </row>
    <row r="35" spans="2:10" ht="15.75" x14ac:dyDescent="0.25">
      <c r="B35" s="11" t="s">
        <v>17</v>
      </c>
      <c r="C35" s="5" t="s">
        <v>29</v>
      </c>
      <c r="D35" s="6"/>
      <c r="E35" s="6"/>
      <c r="F35" s="6"/>
      <c r="G35" s="6"/>
      <c r="H35" s="6"/>
      <c r="I35" s="6"/>
      <c r="J35" s="4">
        <v>150</v>
      </c>
    </row>
    <row r="36" spans="2:10" ht="15.75" x14ac:dyDescent="0.25">
      <c r="B36" s="4" t="s">
        <v>1</v>
      </c>
      <c r="C36" s="5" t="s">
        <v>16</v>
      </c>
      <c r="D36" s="6"/>
      <c r="E36" s="6"/>
      <c r="F36" s="6"/>
      <c r="G36" s="6"/>
      <c r="H36" s="6"/>
      <c r="I36" s="6"/>
      <c r="J36" s="4">
        <v>500</v>
      </c>
    </row>
    <row r="37" spans="2:10" x14ac:dyDescent="0.2">
      <c r="B37" s="1" t="s">
        <v>8</v>
      </c>
      <c r="C37" s="1"/>
      <c r="D37" s="1"/>
      <c r="E37" s="1"/>
      <c r="F37" s="1"/>
      <c r="G37" s="1"/>
      <c r="H37" s="1"/>
      <c r="I37" s="1"/>
      <c r="J37" s="7"/>
    </row>
    <row r="38" spans="2:10" ht="15.75" x14ac:dyDescent="0.25">
      <c r="B38" s="8" t="s">
        <v>3</v>
      </c>
      <c r="C38" s="9" t="s">
        <v>27</v>
      </c>
      <c r="D38" s="10"/>
      <c r="E38" s="10"/>
      <c r="F38" s="10"/>
      <c r="G38" s="10"/>
      <c r="H38" s="10"/>
      <c r="I38" s="10"/>
      <c r="J38" s="8">
        <f>J42-1</f>
        <v>499</v>
      </c>
    </row>
    <row r="39" spans="2:10" ht="15.75" x14ac:dyDescent="0.25">
      <c r="B39" s="8" t="s">
        <v>4</v>
      </c>
      <c r="C39" s="9" t="s">
        <v>28</v>
      </c>
      <c r="D39" s="10"/>
      <c r="E39" s="10"/>
      <c r="F39" s="10"/>
      <c r="G39" s="10"/>
      <c r="H39" s="10"/>
      <c r="I39" s="10"/>
      <c r="J39" s="8">
        <f>J34-16*2-20*2+10</f>
        <v>738</v>
      </c>
    </row>
    <row r="40" spans="2:10" ht="15.75" x14ac:dyDescent="0.25">
      <c r="B40" s="8" t="s">
        <v>5</v>
      </c>
      <c r="C40" s="9" t="s">
        <v>22</v>
      </c>
      <c r="D40" s="10"/>
      <c r="E40" s="10"/>
      <c r="F40" s="10"/>
      <c r="G40" s="10"/>
      <c r="H40" s="10"/>
      <c r="I40" s="10"/>
      <c r="J40" s="8">
        <f>J34-16*2-20*2</f>
        <v>728</v>
      </c>
    </row>
    <row r="41" spans="2:10" ht="15.75" x14ac:dyDescent="0.25">
      <c r="B41" s="8" t="s">
        <v>6</v>
      </c>
      <c r="C41" s="9" t="s">
        <v>30</v>
      </c>
      <c r="D41" s="10"/>
      <c r="E41" s="10"/>
      <c r="F41" s="10"/>
      <c r="G41" s="10"/>
      <c r="H41" s="10"/>
      <c r="I41" s="10"/>
      <c r="J41" s="8">
        <f>J35-12-4</f>
        <v>134</v>
      </c>
    </row>
    <row r="42" spans="2:10" ht="15.75" x14ac:dyDescent="0.25">
      <c r="B42" s="8" t="s">
        <v>19</v>
      </c>
      <c r="C42" s="9" t="s">
        <v>21</v>
      </c>
      <c r="D42" s="10"/>
      <c r="E42" s="10"/>
      <c r="F42" s="10"/>
      <c r="G42" s="10"/>
      <c r="H42" s="10"/>
      <c r="I42" s="10"/>
      <c r="J42" s="8">
        <f>J36</f>
        <v>500</v>
      </c>
    </row>
    <row r="43" spans="2:10" ht="15.75" x14ac:dyDescent="0.25">
      <c r="B43" s="8" t="s">
        <v>2</v>
      </c>
      <c r="C43" s="9" t="s">
        <v>20</v>
      </c>
      <c r="D43" s="10"/>
      <c r="E43" s="10"/>
      <c r="F43" s="10"/>
      <c r="G43" s="10"/>
      <c r="H43" s="10"/>
      <c r="I43" s="10"/>
      <c r="J43" s="8">
        <f>VLOOKUP(J36,$U$6:$V$12,2,0)</f>
        <v>513</v>
      </c>
    </row>
  </sheetData>
  <sheetProtection formatColumns="0" formatRows="0" insertColumns="0" insertRows="0" insertHyperlinks="0" deleteColumns="0" deleteRows="0" sort="0" autoFilter="0" pivotTables="0"/>
  <dataValidations count="3">
    <dataValidation type="list" allowBlank="1" showInputMessage="1" showErrorMessage="1" sqref="J22 J18 J3 J8 J5 J33 J37" xr:uid="{00000000-0002-0000-0000-000000000000}">
      <formula1>$K$9:$K$12</formula1>
    </dataValidation>
    <dataValidation type="list" allowBlank="1" showInputMessage="1" showErrorMessage="1" sqref="J21 J36" xr:uid="{00000000-0002-0000-0000-000001000000}">
      <formula1>$U$6:$U$12</formula1>
    </dataValidation>
    <dataValidation type="list" allowBlank="1" showInputMessage="1" showErrorMessage="1" sqref="J6:J7" xr:uid="{00000000-0002-0000-0000-000002000000}">
      <formula1>$K$2:$K$7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ящиков</vt:lpstr>
    </vt:vector>
  </TitlesOfParts>
  <Company>Fiera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Дрямов</dc:creator>
  <cp:lastModifiedBy>Цегельнюк Максим</cp:lastModifiedBy>
  <cp:lastPrinted>2016-02-08T00:04:32Z</cp:lastPrinted>
  <dcterms:created xsi:type="dcterms:W3CDTF">2011-08-16T08:54:14Z</dcterms:created>
  <dcterms:modified xsi:type="dcterms:W3CDTF">2021-03-30T02:17:30Z</dcterms:modified>
</cp:coreProperties>
</file>