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xvlkfile01\Redirect\r.gubkin\Desktop\"/>
    </mc:Choice>
  </mc:AlternateContent>
  <xr:revisionPtr revIDLastSave="0" documentId="13_ncr:1_{EF9E5690-B857-44CD-9E7A-810D89FF2343}" xr6:coauthVersionLast="45" xr6:coauthVersionMax="45" xr10:uidLastSave="{00000000-0000-0000-0000-000000000000}"/>
  <bookViews>
    <workbookView xWindow="28680" yWindow="-75" windowWidth="29040" windowHeight="15840" xr2:uid="{00000000-000D-0000-FFFF-FFFF00000000}"/>
  </bookViews>
  <sheets>
    <sheet name="Расчет ящиков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2" i="1"/>
  <c r="J58" i="1" l="1"/>
  <c r="J56" i="1"/>
  <c r="J57" i="1"/>
  <c r="J54" i="1"/>
  <c r="J55" i="1"/>
  <c r="J53" i="1"/>
  <c r="J40" i="1" l="1"/>
  <c r="J13" i="1" l="1"/>
  <c r="J43" i="1" l="1"/>
  <c r="J39" i="1"/>
  <c r="J26" i="1" l="1"/>
  <c r="J24" i="1" l="1"/>
  <c r="J25" i="1" s="1"/>
  <c r="J11" i="1" l="1"/>
  <c r="J10" i="1"/>
  <c r="J42" i="1" l="1"/>
  <c r="J38" i="1" s="1"/>
  <c r="J41" i="1"/>
  <c r="J28" i="1"/>
  <c r="J27" i="1"/>
  <c r="J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vlasov_e</author>
  </authors>
  <commentList>
    <comment ref="J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ввести значение</t>
        </r>
      </text>
    </comment>
    <comment ref="J5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выбрать значение</t>
        </r>
      </text>
    </comment>
    <comment ref="J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выбрать значение</t>
        </r>
      </text>
    </comment>
    <comment ref="J19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ввести значение</t>
        </r>
      </text>
    </comment>
    <comment ref="J20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ввести значение</t>
        </r>
      </text>
    </comment>
    <comment ref="J21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выбрать значение</t>
        </r>
      </text>
    </comment>
    <comment ref="J34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ввести значение</t>
        </r>
      </text>
    </comment>
    <comment ref="J35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ввести значение</t>
        </r>
      </text>
    </comment>
    <comment ref="J36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выбрать значение</t>
        </r>
      </text>
    </comment>
    <comment ref="J48" authorId="0" shapeId="0" xr:uid="{8952DAAB-96EB-40E1-BF0F-7EF8BBBA80DA}">
      <text>
        <r>
          <rPr>
            <b/>
            <sz val="9"/>
            <color indexed="81"/>
            <rFont val="Tahoma"/>
            <family val="2"/>
            <charset val="204"/>
          </rPr>
          <t>ввести значение</t>
        </r>
      </text>
    </comment>
    <comment ref="J49" authorId="0" shapeId="0" xr:uid="{BF355B65-996E-4558-B12F-C8E6574C6500}">
      <text>
        <r>
          <rPr>
            <b/>
            <sz val="9"/>
            <color indexed="81"/>
            <rFont val="Tahoma"/>
            <family val="2"/>
            <charset val="204"/>
          </rPr>
          <t>выбрать значение</t>
        </r>
      </text>
    </comment>
    <comment ref="J50" authorId="0" shapeId="0" xr:uid="{11A7FADD-FA05-4AB7-B19E-C3993C91E40A}">
      <text>
        <r>
          <rPr>
            <b/>
            <sz val="9"/>
            <color indexed="81"/>
            <rFont val="Tahoma"/>
            <family val="2"/>
            <charset val="204"/>
          </rPr>
          <t>выбрать значение</t>
        </r>
      </text>
    </comment>
  </commentList>
</comments>
</file>

<file path=xl/sharedStrings.xml><?xml version="1.0" encoding="utf-8"?>
<sst xmlns="http://schemas.openxmlformats.org/spreadsheetml/2006/main" count="75" uniqueCount="38">
  <si>
    <t>Исходные данные:</t>
  </si>
  <si>
    <t>Ширина корпуса, мм</t>
  </si>
  <si>
    <t>NL</t>
  </si>
  <si>
    <t>A</t>
  </si>
  <si>
    <t>Глубина днища (для деревянной задн. стенки), мм</t>
  </si>
  <si>
    <t>B</t>
  </si>
  <si>
    <t>Ширина днища, мм</t>
  </si>
  <si>
    <t>C</t>
  </si>
  <si>
    <t>Ширина задней стенки, мм</t>
  </si>
  <si>
    <t>D</t>
  </si>
  <si>
    <t>Высота задней стенки, мм</t>
  </si>
  <si>
    <t>LT</t>
  </si>
  <si>
    <t>F</t>
  </si>
  <si>
    <t>Высота боковой стенки, мм</t>
  </si>
  <si>
    <t>Номинальная длина, мм (250, 300, 350, 400, 450, 500, 550)</t>
  </si>
  <si>
    <t>Глубина днища ЛДСП, мм</t>
  </si>
  <si>
    <t>Ширина днища ЛДСП, мм</t>
  </si>
  <si>
    <t>Ширина передней/задней стенки, мм</t>
  </si>
  <si>
    <t>Высота передней/задней стенки, мм (при сдвиге дна 12 мм)</t>
  </si>
  <si>
    <t>E</t>
  </si>
  <si>
    <t>Глубина боковой стенки</t>
  </si>
  <si>
    <t>Мин. внутр. глубина корпуса, мм</t>
  </si>
  <si>
    <t>Высота боковой стенки (с пазом под ДВП глубиной 5мм), мм</t>
  </si>
  <si>
    <t>Глубина днища ДВП, мм</t>
  </si>
  <si>
    <t>Ширина днища ДВП, мм</t>
  </si>
  <si>
    <t>Высота передней/задней стенки, мм (при сдвиге паза 12 мм)</t>
  </si>
  <si>
    <t>Номинальная длина, мм (350,450,500,550)</t>
  </si>
  <si>
    <t>Высота ящика, мм (84, 136, 199)</t>
  </si>
  <si>
    <t>Расчетные данные для ЛДСП 16мм:</t>
  </si>
  <si>
    <t>Исходные данные данные для ЛДСП 16мм:</t>
  </si>
  <si>
    <t>Расчетные данные ДВП:</t>
  </si>
  <si>
    <t>ЯЩИК SAMSUNG ЛДСП 16 мм</t>
  </si>
  <si>
    <t>Внешняя ширина корпуса</t>
  </si>
  <si>
    <t>Направляющие скрытого монтажа Samsung (дно ЛДСП)</t>
  </si>
  <si>
    <t>Направляющие скрытого монтажа Samsung (дно ДВП)</t>
  </si>
  <si>
    <t>Высота ящика, мм (89, 121, 185)</t>
  </si>
  <si>
    <t>Мин. внутр. высота корпуса, мм</t>
  </si>
  <si>
    <t>ЯЩИК SAMSUNG SLIM ЛДСП 16ММ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</si>
</sst>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yr"/>
      <charset val="204"/>
    </font>
    <font>
      <b/>
      <sz val="14"/>
      <color theme="0"/>
      <name val="Arial Cyr"/>
      <charset val="204"/>
    </font>
    <font>
      <b/>
      <sz val="10"/>
      <name val="Arial Cyr"/>
      <charset val="204"/>
    </font>
    <font>
      <sz val="10"/>
      <color theme="0" tint="-0.249977111117893"/>
      <name val="Arial Cyr"/>
      <charset val="204"/>
    </font>
    <font>
      <sz val="12"/>
      <color rgb="FF002060"/>
      <name val="Arial Cyr"/>
      <charset val="204"/>
    </font>
    <font>
      <sz val="10"/>
      <color rgb="FF002060"/>
      <name val="Arial Cyr"/>
      <charset val="204"/>
    </font>
    <font>
      <b/>
      <sz val="12"/>
      <color rgb="FF002060"/>
      <name val="Arial Cyr"/>
      <charset val="204"/>
    </font>
    <font>
      <sz val="8"/>
      <color rgb="FF00206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8"/>
      <color theme="0" tint="-0.249977111117893"/>
      <name val="Arial Cyr"/>
      <charset val="204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2" borderId="0" xfId="0" applyFont="1" applyFill="1"/>
    <xf numFmtId="0" fontId="0" fillId="0" borderId="0" xfId="0" applyFont="1" applyFill="1"/>
    <xf numFmtId="0" fontId="4" fillId="4" borderId="1" xfId="0" applyFont="1" applyFill="1" applyBorder="1"/>
    <xf numFmtId="0" fontId="5" fillId="4" borderId="2" xfId="0" applyFont="1" applyFill="1" applyBorder="1"/>
    <xf numFmtId="0" fontId="6" fillId="4" borderId="3" xfId="0" applyFont="1" applyFill="1" applyBorder="1" applyAlignment="1">
      <alignment horizontal="center"/>
    </xf>
    <xf numFmtId="0" fontId="7" fillId="2" borderId="0" xfId="0" applyFont="1" applyFill="1"/>
    <xf numFmtId="0" fontId="6" fillId="2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2" borderId="1" xfId="0" applyFont="1" applyFill="1" applyBorder="1"/>
    <xf numFmtId="0" fontId="0" fillId="2" borderId="2" xfId="0" applyFont="1" applyFill="1" applyBorder="1"/>
    <xf numFmtId="0" fontId="10" fillId="2" borderId="0" xfId="0" applyFont="1" applyFill="1"/>
    <xf numFmtId="0" fontId="8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6" fillId="4" borderId="1" xfId="0" applyFont="1" applyFill="1" applyBorder="1" applyAlignment="1">
      <alignment horizontal="center"/>
    </xf>
    <xf numFmtId="0" fontId="0" fillId="5" borderId="0" xfId="0" applyFill="1"/>
    <xf numFmtId="0" fontId="8" fillId="2" borderId="0" xfId="0" applyFont="1" applyFill="1" applyBorder="1"/>
    <xf numFmtId="0" fontId="2" fillId="2" borderId="0" xfId="0" applyFont="1" applyFill="1" applyBorder="1"/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21909</xdr:colOff>
      <xdr:row>1</xdr:row>
      <xdr:rowOff>986</xdr:rowOff>
    </xdr:from>
    <xdr:to>
      <xdr:col>22</xdr:col>
      <xdr:colOff>478899</xdr:colOff>
      <xdr:row>13</xdr:row>
      <xdr:rowOff>38100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157613F-B112-49F8-8F65-46D5CA09C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22784" y="201011"/>
          <a:ext cx="4333665" cy="2742214"/>
        </a:xfrm>
        <a:prstGeom prst="rect">
          <a:avLst/>
        </a:prstGeom>
        <a:noFill/>
        <a:effectLst>
          <a:outerShdw blurRad="50800" dir="2700000" algn="ctr" rotWithShape="0">
            <a:schemeClr val="tx2">
              <a:lumMod val="60000"/>
              <a:lumOff val="40000"/>
              <a:alpha val="80000"/>
            </a:schemeClr>
          </a:outerShdw>
        </a:effectLst>
      </xdr:spPr>
    </xdr:pic>
    <xdr:clientData/>
  </xdr:twoCellAnchor>
  <xdr:twoCellAnchor editAs="absolute">
    <xdr:from>
      <xdr:col>12</xdr:col>
      <xdr:colOff>29134</xdr:colOff>
      <xdr:row>16</xdr:row>
      <xdr:rowOff>30257</xdr:rowOff>
    </xdr:from>
    <xdr:to>
      <xdr:col>22</xdr:col>
      <xdr:colOff>314041</xdr:colOff>
      <xdr:row>27</xdr:row>
      <xdr:rowOff>198093</xdr:rowOff>
    </xdr:to>
    <xdr:pic>
      <xdr:nvPicPr>
        <xdr:cNvPr id="3" name="Picture 42">
          <a:extLst>
            <a:ext uri="{FF2B5EF4-FFF2-40B4-BE49-F238E27FC236}">
              <a16:creationId xmlns:a16="http://schemas.microsoft.com/office/drawing/2014/main" id="{073F9927-F587-441E-AFAA-672F6CDB2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30009" y="3497357"/>
          <a:ext cx="4161582" cy="2672911"/>
        </a:xfrm>
        <a:prstGeom prst="rect">
          <a:avLst/>
        </a:prstGeom>
        <a:noFill/>
        <a:effectLst>
          <a:outerShdw blurRad="50800" dir="2700000" algn="ctr" rotWithShape="0">
            <a:schemeClr val="tx2">
              <a:lumMod val="60000"/>
              <a:lumOff val="40000"/>
              <a:alpha val="80000"/>
            </a:schemeClr>
          </a:outerShdw>
        </a:effectLst>
      </xdr:spPr>
    </xdr:pic>
    <xdr:clientData/>
  </xdr:twoCellAnchor>
  <xdr:twoCellAnchor editAs="absolute">
    <xdr:from>
      <xdr:col>12</xdr:col>
      <xdr:colOff>29677</xdr:colOff>
      <xdr:row>31</xdr:row>
      <xdr:rowOff>8479</xdr:rowOff>
    </xdr:from>
    <xdr:to>
      <xdr:col>22</xdr:col>
      <xdr:colOff>424481</xdr:colOff>
      <xdr:row>43</xdr:row>
      <xdr:rowOff>19050</xdr:rowOff>
    </xdr:to>
    <xdr:pic>
      <xdr:nvPicPr>
        <xdr:cNvPr id="4" name="Picture 52">
          <a:extLst>
            <a:ext uri="{FF2B5EF4-FFF2-40B4-BE49-F238E27FC236}">
              <a16:creationId xmlns:a16="http://schemas.microsoft.com/office/drawing/2014/main" id="{B0C49AAD-C43F-4E80-A947-1EA718F61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30552" y="6742654"/>
          <a:ext cx="4271479" cy="2677571"/>
        </a:xfrm>
        <a:prstGeom prst="rect">
          <a:avLst/>
        </a:prstGeom>
        <a:noFill/>
        <a:effectLst>
          <a:outerShdw blurRad="50800" dir="2700000" algn="ctr" rotWithShape="0">
            <a:schemeClr val="tx2">
              <a:lumMod val="60000"/>
              <a:lumOff val="40000"/>
              <a:alpha val="80000"/>
            </a:schemeClr>
          </a:outerShdw>
        </a:effectLst>
      </xdr:spPr>
    </xdr:pic>
    <xdr:clientData/>
  </xdr:twoCellAnchor>
  <xdr:twoCellAnchor editAs="oneCell">
    <xdr:from>
      <xdr:col>0</xdr:col>
      <xdr:colOff>0</xdr:colOff>
      <xdr:row>14</xdr:row>
      <xdr:rowOff>156883</xdr:rowOff>
    </xdr:from>
    <xdr:to>
      <xdr:col>8</xdr:col>
      <xdr:colOff>1139638</xdr:colOff>
      <xdr:row>32</xdr:row>
      <xdr:rowOff>117102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B39CE7F5-B374-418C-BB43-173E801659B2}"/>
            </a:ext>
          </a:extLst>
        </xdr:cNvPr>
        <xdr:cNvSpPr>
          <a:spLocks noChangeAspect="1" noChangeArrowheads="1"/>
        </xdr:cNvSpPr>
      </xdr:nvSpPr>
      <xdr:spPr bwMode="auto">
        <a:xfrm>
          <a:off x="0" y="3283324"/>
          <a:ext cx="5588373" cy="41063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12</xdr:col>
      <xdr:colOff>28574</xdr:colOff>
      <xdr:row>45</xdr:row>
      <xdr:rowOff>180976</xdr:rowOff>
    </xdr:from>
    <xdr:to>
      <xdr:col>22</xdr:col>
      <xdr:colOff>487122</xdr:colOff>
      <xdr:row>58</xdr:row>
      <xdr:rowOff>19051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B97C1C53-B4CD-4A2A-BC60-8C43FBCC2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29449" y="9906001"/>
          <a:ext cx="4335223" cy="2743200"/>
        </a:xfrm>
        <a:prstGeom prst="rect">
          <a:avLst/>
        </a:prstGeom>
        <a:noFill/>
        <a:effectLst>
          <a:outerShdw blurRad="50800" dir="2700000" algn="ctr" rotWithShape="0">
            <a:schemeClr val="tx2">
              <a:lumMod val="60000"/>
              <a:lumOff val="40000"/>
              <a:alpha val="80000"/>
            </a:scheme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8"/>
  <sheetViews>
    <sheetView tabSelected="1" topLeftCell="B1" zoomScaleNormal="100" workbookViewId="0">
      <selection activeCell="AA13" sqref="AA13"/>
    </sheetView>
  </sheetViews>
  <sheetFormatPr defaultRowHeight="12.75" x14ac:dyDescent="0.2"/>
  <cols>
    <col min="1" max="1" width="3.140625" style="1" customWidth="1"/>
    <col min="9" max="9" width="32.7109375" customWidth="1"/>
    <col min="10" max="10" width="5.140625" bestFit="1" customWidth="1"/>
    <col min="11" max="12" width="6.140625" hidden="1" customWidth="1"/>
    <col min="13" max="13" width="6.140625" style="1" customWidth="1"/>
    <col min="14" max="15" width="3.140625" style="1" customWidth="1"/>
    <col min="16" max="20" width="9.140625" style="1"/>
    <col min="21" max="22" width="4" style="1" hidden="1" customWidth="1"/>
    <col min="23" max="26" width="9.140625" style="1"/>
  </cols>
  <sheetData>
    <row r="1" spans="1:26" ht="15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6" ht="39.950000000000003" customHeight="1" x14ac:dyDescent="0.2">
      <c r="B2" s="2"/>
      <c r="C2" s="2"/>
      <c r="D2" s="2"/>
      <c r="E2" s="2"/>
      <c r="F2" s="3"/>
      <c r="G2" s="3" t="s">
        <v>31</v>
      </c>
      <c r="H2" s="2"/>
      <c r="I2" s="2"/>
      <c r="J2" s="2"/>
      <c r="K2">
        <v>350</v>
      </c>
      <c r="L2">
        <v>360</v>
      </c>
    </row>
    <row r="3" spans="1:26" s="8" customFormat="1" ht="15.75" customHeight="1" x14ac:dyDescent="0.2">
      <c r="A3" s="4"/>
      <c r="B3" s="5" t="s">
        <v>0</v>
      </c>
      <c r="C3" s="5"/>
      <c r="D3" s="5"/>
      <c r="E3" s="5"/>
      <c r="F3" s="5"/>
      <c r="G3" s="5"/>
      <c r="H3" s="5"/>
      <c r="I3" s="5"/>
      <c r="J3" s="6"/>
      <c r="K3">
        <v>450</v>
      </c>
      <c r="L3">
        <v>460</v>
      </c>
      <c r="M3" s="7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x14ac:dyDescent="0.25">
      <c r="B4" s="9"/>
      <c r="C4" s="9" t="s">
        <v>32</v>
      </c>
      <c r="D4" s="10"/>
      <c r="E4" s="10"/>
      <c r="F4" s="10"/>
      <c r="G4" s="10"/>
      <c r="H4" s="10"/>
      <c r="I4" s="10"/>
      <c r="J4" s="11">
        <v>600</v>
      </c>
      <c r="K4">
        <v>500</v>
      </c>
      <c r="L4">
        <v>510</v>
      </c>
      <c r="M4" s="12"/>
    </row>
    <row r="5" spans="1:26" ht="15.75" x14ac:dyDescent="0.25">
      <c r="B5" s="9"/>
      <c r="C5" s="9" t="s">
        <v>27</v>
      </c>
      <c r="D5" s="10"/>
      <c r="E5" s="10"/>
      <c r="F5" s="10"/>
      <c r="G5" s="10"/>
      <c r="H5" s="10"/>
      <c r="I5" s="10"/>
      <c r="J5" s="11">
        <v>84</v>
      </c>
      <c r="K5">
        <v>550</v>
      </c>
      <c r="L5">
        <v>560</v>
      </c>
      <c r="M5" s="12"/>
    </row>
    <row r="6" spans="1:26" ht="15.75" x14ac:dyDescent="0.25">
      <c r="B6" s="11" t="s">
        <v>2</v>
      </c>
      <c r="C6" s="9" t="s">
        <v>26</v>
      </c>
      <c r="D6" s="10"/>
      <c r="E6" s="10"/>
      <c r="F6" s="10"/>
      <c r="G6" s="10"/>
      <c r="H6" s="10"/>
      <c r="I6" s="10"/>
      <c r="J6" s="11">
        <v>350</v>
      </c>
      <c r="M6" s="12"/>
    </row>
    <row r="7" spans="1:26" ht="15.75" x14ac:dyDescent="0.25">
      <c r="B7" s="13"/>
      <c r="C7" s="13"/>
      <c r="D7" s="13"/>
      <c r="E7" s="13"/>
      <c r="F7" s="13"/>
      <c r="G7" s="13"/>
      <c r="H7" s="13"/>
      <c r="I7" s="13"/>
      <c r="J7" s="13"/>
      <c r="M7" s="12"/>
      <c r="U7" s="21">
        <v>300</v>
      </c>
      <c r="V7" s="1">
        <v>320</v>
      </c>
    </row>
    <row r="8" spans="1:26" s="8" customFormat="1" ht="15.75" customHeight="1" x14ac:dyDescent="0.2">
      <c r="A8" s="4"/>
      <c r="B8" s="5" t="s">
        <v>28</v>
      </c>
      <c r="C8" s="5"/>
      <c r="D8" s="5"/>
      <c r="E8" s="5"/>
      <c r="F8" s="5"/>
      <c r="G8" s="5"/>
      <c r="H8" s="5"/>
      <c r="I8" s="5"/>
      <c r="J8" s="6"/>
      <c r="K8"/>
      <c r="L8"/>
      <c r="M8" s="7"/>
      <c r="N8" s="4"/>
      <c r="O8" s="4"/>
      <c r="P8" s="4"/>
      <c r="Q8" s="4"/>
      <c r="R8" s="4"/>
      <c r="S8" s="4"/>
      <c r="T8" s="4"/>
      <c r="U8" s="21">
        <v>350</v>
      </c>
      <c r="V8" s="1">
        <v>370</v>
      </c>
      <c r="W8" s="4"/>
      <c r="X8" s="4"/>
      <c r="Y8" s="4"/>
      <c r="Z8" s="4"/>
    </row>
    <row r="9" spans="1:26" ht="15.75" x14ac:dyDescent="0.25">
      <c r="B9" s="14" t="s">
        <v>3</v>
      </c>
      <c r="C9" s="15" t="s">
        <v>4</v>
      </c>
      <c r="D9" s="16"/>
      <c r="E9" s="16"/>
      <c r="F9" s="16"/>
      <c r="G9" s="16"/>
      <c r="H9" s="16"/>
      <c r="I9" s="16"/>
      <c r="J9" s="14">
        <f>J6-20</f>
        <v>330</v>
      </c>
      <c r="K9">
        <v>84</v>
      </c>
      <c r="L9">
        <v>69</v>
      </c>
      <c r="M9" s="17"/>
      <c r="U9" s="21">
        <v>400</v>
      </c>
      <c r="V9" s="1">
        <v>420</v>
      </c>
    </row>
    <row r="10" spans="1:26" ht="15.75" x14ac:dyDescent="0.25">
      <c r="B10" s="14" t="s">
        <v>5</v>
      </c>
      <c r="C10" s="15" t="s">
        <v>6</v>
      </c>
      <c r="D10" s="16"/>
      <c r="E10" s="16"/>
      <c r="F10" s="16"/>
      <c r="G10" s="16"/>
      <c r="H10" s="16"/>
      <c r="I10" s="16"/>
      <c r="J10" s="14">
        <f>J4-107</f>
        <v>493</v>
      </c>
      <c r="K10">
        <v>136</v>
      </c>
      <c r="L10">
        <v>120</v>
      </c>
      <c r="M10" s="17"/>
      <c r="U10" s="21">
        <v>450</v>
      </c>
      <c r="V10" s="1">
        <v>470</v>
      </c>
    </row>
    <row r="11" spans="1:26" ht="15.75" x14ac:dyDescent="0.25">
      <c r="B11" s="14" t="s">
        <v>7</v>
      </c>
      <c r="C11" s="15" t="s">
        <v>8</v>
      </c>
      <c r="D11" s="16"/>
      <c r="E11" s="16"/>
      <c r="F11" s="16"/>
      <c r="G11" s="16"/>
      <c r="H11" s="16"/>
      <c r="I11" s="16"/>
      <c r="J11" s="14">
        <f>J4-119</f>
        <v>481</v>
      </c>
      <c r="K11">
        <v>199</v>
      </c>
      <c r="L11">
        <v>184</v>
      </c>
      <c r="M11" s="17"/>
      <c r="U11" s="21">
        <v>500</v>
      </c>
      <c r="V11" s="1">
        <v>520</v>
      </c>
    </row>
    <row r="12" spans="1:26" ht="15.75" x14ac:dyDescent="0.25">
      <c r="B12" s="14" t="s">
        <v>9</v>
      </c>
      <c r="C12" s="15" t="s">
        <v>10</v>
      </c>
      <c r="D12" s="16"/>
      <c r="E12" s="16"/>
      <c r="F12" s="16"/>
      <c r="G12" s="16"/>
      <c r="H12" s="16"/>
      <c r="I12" s="16"/>
      <c r="J12" s="14">
        <f>VLOOKUP(J5,$K$9:$L$12,2,0)</f>
        <v>69</v>
      </c>
      <c r="M12" s="17"/>
      <c r="U12" s="21">
        <v>550</v>
      </c>
      <c r="V12" s="1">
        <v>570</v>
      </c>
    </row>
    <row r="13" spans="1:26" ht="15.75" x14ac:dyDescent="0.25">
      <c r="B13" s="14" t="s">
        <v>11</v>
      </c>
      <c r="C13" s="15" t="s">
        <v>21</v>
      </c>
      <c r="D13" s="16"/>
      <c r="E13" s="16"/>
      <c r="F13" s="16"/>
      <c r="G13" s="16"/>
      <c r="H13" s="16"/>
      <c r="I13" s="16"/>
      <c r="J13" s="14">
        <f>VLOOKUP(J6,$K$2:$L$7,2,0)</f>
        <v>360</v>
      </c>
      <c r="K13" s="1"/>
      <c r="L13" s="1"/>
      <c r="M13" s="17"/>
    </row>
    <row r="14" spans="1:26" s="1" customFormat="1" ht="15.75" x14ac:dyDescent="0.25">
      <c r="B14" s="18"/>
      <c r="C14" s="18"/>
      <c r="D14" s="18"/>
      <c r="E14" s="18"/>
      <c r="F14" s="18"/>
      <c r="G14" s="18"/>
      <c r="H14" s="18"/>
      <c r="I14" s="18"/>
      <c r="J14" s="18"/>
      <c r="M14" s="17"/>
    </row>
    <row r="15" spans="1:26" s="1" customFormat="1" ht="15.75" x14ac:dyDescent="0.25">
      <c r="B15" s="18"/>
      <c r="C15" s="19"/>
      <c r="D15" s="5"/>
      <c r="E15" s="5"/>
      <c r="F15" s="5"/>
      <c r="G15" s="5"/>
      <c r="H15" s="5"/>
      <c r="I15" s="5"/>
      <c r="J15" s="18"/>
      <c r="M15" s="17"/>
    </row>
    <row r="16" spans="1:26" s="1" customFormat="1" x14ac:dyDescent="0.2">
      <c r="K16"/>
      <c r="L16"/>
    </row>
    <row r="17" spans="2:13" ht="39.950000000000003" customHeight="1" x14ac:dyDescent="0.2">
      <c r="B17" s="2"/>
      <c r="C17" s="2"/>
      <c r="D17" s="2"/>
      <c r="E17" s="2"/>
      <c r="F17" s="3"/>
      <c r="G17" s="3" t="s">
        <v>33</v>
      </c>
      <c r="H17" s="2"/>
      <c r="I17" s="2"/>
      <c r="J17" s="2"/>
    </row>
    <row r="18" spans="2:13" ht="15.75" customHeight="1" x14ac:dyDescent="0.2">
      <c r="B18" s="5" t="s">
        <v>29</v>
      </c>
      <c r="C18" s="5"/>
      <c r="D18" s="5"/>
      <c r="E18" s="5"/>
      <c r="F18" s="5"/>
      <c r="G18" s="5"/>
      <c r="H18" s="5"/>
      <c r="I18" s="5"/>
      <c r="J18" s="6"/>
    </row>
    <row r="19" spans="2:13" ht="15.75" x14ac:dyDescent="0.25">
      <c r="B19" s="9"/>
      <c r="C19" s="9" t="s">
        <v>1</v>
      </c>
      <c r="D19" s="10"/>
      <c r="E19" s="10"/>
      <c r="F19" s="10"/>
      <c r="G19" s="10"/>
      <c r="H19" s="10"/>
      <c r="I19" s="10"/>
      <c r="J19" s="11">
        <v>608</v>
      </c>
    </row>
    <row r="20" spans="2:13" ht="15.75" x14ac:dyDescent="0.25">
      <c r="B20" s="20" t="s">
        <v>12</v>
      </c>
      <c r="C20" s="9" t="s">
        <v>13</v>
      </c>
      <c r="D20" s="10"/>
      <c r="E20" s="10"/>
      <c r="F20" s="10"/>
      <c r="G20" s="10"/>
      <c r="H20" s="10"/>
      <c r="I20" s="10"/>
      <c r="J20" s="11">
        <v>230</v>
      </c>
    </row>
    <row r="21" spans="2:13" ht="15.75" x14ac:dyDescent="0.25">
      <c r="B21" s="11" t="s">
        <v>2</v>
      </c>
      <c r="C21" s="9" t="s">
        <v>14</v>
      </c>
      <c r="D21" s="10"/>
      <c r="E21" s="10"/>
      <c r="F21" s="10"/>
      <c r="G21" s="10"/>
      <c r="H21" s="10"/>
      <c r="I21" s="10"/>
      <c r="J21" s="11">
        <v>450</v>
      </c>
    </row>
    <row r="22" spans="2:13" ht="15.75" customHeight="1" x14ac:dyDescent="0.2">
      <c r="B22" s="5" t="s">
        <v>28</v>
      </c>
      <c r="C22" s="5"/>
      <c r="D22" s="5"/>
      <c r="E22" s="5"/>
      <c r="F22" s="5"/>
      <c r="G22" s="5"/>
      <c r="H22" s="5"/>
      <c r="I22" s="5"/>
      <c r="J22" s="6"/>
    </row>
    <row r="23" spans="2:13" ht="15.75" x14ac:dyDescent="0.25">
      <c r="B23" s="14" t="s">
        <v>3</v>
      </c>
      <c r="C23" s="15" t="s">
        <v>15</v>
      </c>
      <c r="D23" s="16"/>
      <c r="E23" s="16"/>
      <c r="F23" s="16"/>
      <c r="G23" s="16"/>
      <c r="H23" s="16"/>
      <c r="I23" s="16"/>
      <c r="J23" s="14">
        <f>J27-32</f>
        <v>418</v>
      </c>
    </row>
    <row r="24" spans="2:13" ht="15.75" x14ac:dyDescent="0.25">
      <c r="B24" s="14" t="s">
        <v>5</v>
      </c>
      <c r="C24" s="15" t="s">
        <v>16</v>
      </c>
      <c r="D24" s="16"/>
      <c r="E24" s="16"/>
      <c r="F24" s="16"/>
      <c r="G24" s="16"/>
      <c r="H24" s="16"/>
      <c r="I24" s="16"/>
      <c r="J24" s="14">
        <f>J19-32-41</f>
        <v>535</v>
      </c>
    </row>
    <row r="25" spans="2:13" ht="15.75" x14ac:dyDescent="0.25">
      <c r="B25" s="14" t="s">
        <v>7</v>
      </c>
      <c r="C25" s="15" t="s">
        <v>17</v>
      </c>
      <c r="D25" s="16"/>
      <c r="E25" s="16"/>
      <c r="F25" s="16"/>
      <c r="G25" s="16"/>
      <c r="H25" s="16"/>
      <c r="I25" s="16"/>
      <c r="J25" s="14">
        <f>J24</f>
        <v>535</v>
      </c>
    </row>
    <row r="26" spans="2:13" ht="15.75" x14ac:dyDescent="0.25">
      <c r="B26" s="14" t="s">
        <v>9</v>
      </c>
      <c r="C26" s="15" t="s">
        <v>18</v>
      </c>
      <c r="D26" s="16"/>
      <c r="E26" s="16"/>
      <c r="F26" s="16"/>
      <c r="G26" s="16"/>
      <c r="H26" s="16"/>
      <c r="I26" s="16"/>
      <c r="J26" s="14">
        <f>J20-12</f>
        <v>218</v>
      </c>
    </row>
    <row r="27" spans="2:13" ht="15.75" x14ac:dyDescent="0.25">
      <c r="B27" s="14" t="s">
        <v>19</v>
      </c>
      <c r="C27" s="15" t="s">
        <v>20</v>
      </c>
      <c r="D27" s="16"/>
      <c r="E27" s="16"/>
      <c r="F27" s="16"/>
      <c r="G27" s="16"/>
      <c r="H27" s="16"/>
      <c r="I27" s="16"/>
      <c r="J27" s="14">
        <f>J21</f>
        <v>450</v>
      </c>
    </row>
    <row r="28" spans="2:13" ht="15.75" x14ac:dyDescent="0.25">
      <c r="B28" s="14" t="s">
        <v>11</v>
      </c>
      <c r="C28" s="15" t="s">
        <v>21</v>
      </c>
      <c r="D28" s="16"/>
      <c r="E28" s="16"/>
      <c r="F28" s="16"/>
      <c r="G28" s="16"/>
      <c r="H28" s="16"/>
      <c r="I28" s="16"/>
      <c r="J28" s="14">
        <f>VLOOKUP(J21,$U$6:$V$12,2,0)</f>
        <v>470</v>
      </c>
      <c r="K28" s="1"/>
      <c r="L28" s="1"/>
    </row>
    <row r="29" spans="2:13" s="1" customFormat="1" ht="15.75" x14ac:dyDescent="0.25">
      <c r="B29" s="18"/>
      <c r="C29" s="22"/>
      <c r="D29" s="23"/>
      <c r="E29" s="23"/>
      <c r="F29" s="23"/>
      <c r="G29" s="23"/>
      <c r="H29" s="23"/>
      <c r="I29" s="23"/>
      <c r="J29" s="18"/>
      <c r="M29" s="17"/>
    </row>
    <row r="30" spans="2:13" s="1" customFormat="1" ht="15.75" x14ac:dyDescent="0.25">
      <c r="B30" s="18"/>
      <c r="C30" s="19"/>
      <c r="D30" s="5"/>
      <c r="E30" s="5"/>
      <c r="F30" s="5"/>
      <c r="G30" s="5"/>
      <c r="H30" s="5"/>
      <c r="I30" s="5"/>
      <c r="J30" s="18"/>
      <c r="M30" s="17"/>
    </row>
    <row r="31" spans="2:13" s="1" customFormat="1" x14ac:dyDescent="0.2">
      <c r="K31"/>
      <c r="L31"/>
    </row>
    <row r="32" spans="2:13" ht="39.950000000000003" customHeight="1" x14ac:dyDescent="0.2">
      <c r="B32" s="2"/>
      <c r="C32" s="2"/>
      <c r="D32" s="2"/>
      <c r="E32" s="2"/>
      <c r="F32" s="3"/>
      <c r="G32" s="3" t="s">
        <v>34</v>
      </c>
      <c r="H32" s="2"/>
      <c r="I32" s="2"/>
      <c r="J32" s="2"/>
    </row>
    <row r="33" spans="1:27" ht="15.75" customHeight="1" x14ac:dyDescent="0.2">
      <c r="B33" s="5" t="s">
        <v>0</v>
      </c>
      <c r="C33" s="5"/>
      <c r="D33" s="5"/>
      <c r="E33" s="5"/>
      <c r="F33" s="5"/>
      <c r="G33" s="5"/>
      <c r="H33" s="5"/>
      <c r="I33" s="5"/>
      <c r="J33" s="6"/>
    </row>
    <row r="34" spans="1:27" ht="15.75" x14ac:dyDescent="0.25">
      <c r="B34" s="9"/>
      <c r="C34" s="9" t="s">
        <v>1</v>
      </c>
      <c r="D34" s="10"/>
      <c r="E34" s="10"/>
      <c r="F34" s="10"/>
      <c r="G34" s="10"/>
      <c r="H34" s="10"/>
      <c r="I34" s="10"/>
      <c r="J34" s="11">
        <v>608</v>
      </c>
    </row>
    <row r="35" spans="1:27" ht="15.75" x14ac:dyDescent="0.25">
      <c r="B35" s="20" t="s">
        <v>12</v>
      </c>
      <c r="C35" s="9" t="s">
        <v>22</v>
      </c>
      <c r="D35" s="10"/>
      <c r="E35" s="10"/>
      <c r="F35" s="10"/>
      <c r="G35" s="10"/>
      <c r="H35" s="10"/>
      <c r="I35" s="10"/>
      <c r="J35" s="11">
        <v>230</v>
      </c>
    </row>
    <row r="36" spans="1:27" ht="15.75" x14ac:dyDescent="0.25">
      <c r="B36" s="11" t="s">
        <v>2</v>
      </c>
      <c r="C36" s="9" t="s">
        <v>14</v>
      </c>
      <c r="D36" s="10"/>
      <c r="E36" s="10"/>
      <c r="F36" s="10"/>
      <c r="G36" s="10"/>
      <c r="H36" s="10"/>
      <c r="I36" s="10"/>
      <c r="J36" s="11">
        <v>450</v>
      </c>
    </row>
    <row r="37" spans="1:27" x14ac:dyDescent="0.2">
      <c r="B37" s="5" t="s">
        <v>30</v>
      </c>
      <c r="C37" s="5"/>
      <c r="D37" s="5"/>
      <c r="E37" s="5"/>
      <c r="F37" s="5"/>
      <c r="G37" s="5"/>
      <c r="H37" s="5"/>
      <c r="I37" s="5"/>
      <c r="J37" s="6"/>
    </row>
    <row r="38" spans="1:27" ht="15.75" x14ac:dyDescent="0.25">
      <c r="B38" s="14" t="s">
        <v>3</v>
      </c>
      <c r="C38" s="15" t="s">
        <v>23</v>
      </c>
      <c r="D38" s="16"/>
      <c r="E38" s="16"/>
      <c r="F38" s="16"/>
      <c r="G38" s="16"/>
      <c r="H38" s="16"/>
      <c r="I38" s="16"/>
      <c r="J38" s="14">
        <f>J42-1</f>
        <v>449</v>
      </c>
    </row>
    <row r="39" spans="1:27" ht="15.75" x14ac:dyDescent="0.25">
      <c r="B39" s="14" t="s">
        <v>5</v>
      </c>
      <c r="C39" s="15" t="s">
        <v>24</v>
      </c>
      <c r="D39" s="16"/>
      <c r="E39" s="16"/>
      <c r="F39" s="16"/>
      <c r="G39" s="16"/>
      <c r="H39" s="16"/>
      <c r="I39" s="16"/>
      <c r="J39" s="14">
        <f>J34-16*2-20*2+10</f>
        <v>546</v>
      </c>
    </row>
    <row r="40" spans="1:27" ht="15.75" x14ac:dyDescent="0.25">
      <c r="B40" s="14" t="s">
        <v>7</v>
      </c>
      <c r="C40" s="15" t="s">
        <v>17</v>
      </c>
      <c r="D40" s="16"/>
      <c r="E40" s="16"/>
      <c r="F40" s="16"/>
      <c r="G40" s="16"/>
      <c r="H40" s="16"/>
      <c r="I40" s="16"/>
      <c r="J40" s="14">
        <f>J34-16*2-41</f>
        <v>535</v>
      </c>
    </row>
    <row r="41" spans="1:27" ht="15.75" x14ac:dyDescent="0.25">
      <c r="B41" s="14" t="s">
        <v>9</v>
      </c>
      <c r="C41" s="15" t="s">
        <v>25</v>
      </c>
      <c r="D41" s="16"/>
      <c r="E41" s="16"/>
      <c r="F41" s="16"/>
      <c r="G41" s="16"/>
      <c r="H41" s="16"/>
      <c r="I41" s="16"/>
      <c r="J41" s="14">
        <f>J35-12-4</f>
        <v>214</v>
      </c>
    </row>
    <row r="42" spans="1:27" ht="15.75" x14ac:dyDescent="0.25">
      <c r="B42" s="14" t="s">
        <v>19</v>
      </c>
      <c r="C42" s="15" t="s">
        <v>20</v>
      </c>
      <c r="D42" s="16"/>
      <c r="E42" s="16"/>
      <c r="F42" s="16"/>
      <c r="G42" s="16"/>
      <c r="H42" s="16"/>
      <c r="I42" s="16"/>
      <c r="J42" s="14">
        <f>J36</f>
        <v>450</v>
      </c>
    </row>
    <row r="43" spans="1:27" ht="15.75" x14ac:dyDescent="0.25">
      <c r="B43" s="14" t="s">
        <v>11</v>
      </c>
      <c r="C43" s="15" t="s">
        <v>21</v>
      </c>
      <c r="D43" s="16"/>
      <c r="E43" s="16"/>
      <c r="F43" s="16"/>
      <c r="G43" s="16"/>
      <c r="H43" s="16"/>
      <c r="I43" s="16"/>
      <c r="J43" s="14">
        <f>VLOOKUP(J36,$U$6:$V$12,2,0)</f>
        <v>470</v>
      </c>
    </row>
    <row r="45" spans="1:27" x14ac:dyDescent="0.2">
      <c r="W45" s="24"/>
      <c r="X45" s="24"/>
      <c r="Y45" s="24"/>
      <c r="Z45" s="24"/>
      <c r="AA45" s="24"/>
    </row>
    <row r="46" spans="1:27" ht="39.950000000000003" customHeight="1" x14ac:dyDescent="0.2">
      <c r="B46" s="2"/>
      <c r="C46" s="2"/>
      <c r="D46" s="2"/>
      <c r="E46" s="2"/>
      <c r="F46" s="3"/>
      <c r="G46" s="3" t="s">
        <v>37</v>
      </c>
      <c r="H46" s="2"/>
      <c r="I46" s="2"/>
      <c r="J46" s="2"/>
      <c r="K46">
        <v>350</v>
      </c>
      <c r="L46">
        <v>360</v>
      </c>
    </row>
    <row r="47" spans="1:27" s="8" customFormat="1" ht="15.75" customHeight="1" x14ac:dyDescent="0.2">
      <c r="A47" s="4"/>
      <c r="B47" s="5" t="s">
        <v>0</v>
      </c>
      <c r="C47" s="5"/>
      <c r="D47" s="5"/>
      <c r="E47" s="5"/>
      <c r="F47" s="5"/>
      <c r="G47" s="5"/>
      <c r="H47" s="5"/>
      <c r="I47" s="5"/>
      <c r="J47" s="6"/>
      <c r="K47">
        <v>400</v>
      </c>
      <c r="L47">
        <v>410</v>
      </c>
      <c r="M47" s="7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7" ht="15.75" x14ac:dyDescent="0.25">
      <c r="B48" s="9"/>
      <c r="C48" s="9" t="s">
        <v>32</v>
      </c>
      <c r="D48" s="10"/>
      <c r="E48" s="10"/>
      <c r="F48" s="10"/>
      <c r="G48" s="10"/>
      <c r="H48" s="10"/>
      <c r="I48" s="10"/>
      <c r="J48" s="11">
        <v>548</v>
      </c>
      <c r="K48">
        <v>450</v>
      </c>
      <c r="L48">
        <v>460</v>
      </c>
      <c r="M48" s="12"/>
    </row>
    <row r="49" spans="1:26" ht="15.75" x14ac:dyDescent="0.25">
      <c r="B49" s="9"/>
      <c r="C49" s="9" t="s">
        <v>35</v>
      </c>
      <c r="D49" s="10"/>
      <c r="E49" s="10"/>
      <c r="F49" s="10"/>
      <c r="G49" s="10"/>
      <c r="H49" s="10"/>
      <c r="I49" s="10"/>
      <c r="J49" s="11">
        <v>89</v>
      </c>
      <c r="K49">
        <v>500</v>
      </c>
      <c r="L49">
        <v>510</v>
      </c>
      <c r="M49" s="12"/>
    </row>
    <row r="50" spans="1:26" ht="15.75" x14ac:dyDescent="0.25">
      <c r="B50" s="11" t="s">
        <v>2</v>
      </c>
      <c r="C50" s="9" t="s">
        <v>26</v>
      </c>
      <c r="D50" s="10"/>
      <c r="E50" s="10"/>
      <c r="F50" s="10"/>
      <c r="G50" s="10"/>
      <c r="H50" s="10"/>
      <c r="I50" s="10"/>
      <c r="J50" s="11">
        <v>450</v>
      </c>
      <c r="K50">
        <v>550</v>
      </c>
      <c r="L50">
        <v>560</v>
      </c>
      <c r="M50" s="12"/>
    </row>
    <row r="51" spans="1:26" ht="15.75" x14ac:dyDescent="0.25">
      <c r="B51" s="13"/>
      <c r="C51" s="13"/>
      <c r="D51" s="13"/>
      <c r="E51" s="13"/>
      <c r="F51" s="13"/>
      <c r="G51" s="13"/>
      <c r="H51" s="13"/>
      <c r="I51" s="13"/>
      <c r="J51" s="13"/>
      <c r="M51" s="12"/>
      <c r="U51" s="21">
        <v>300</v>
      </c>
      <c r="V51" s="1">
        <v>320</v>
      </c>
    </row>
    <row r="52" spans="1:26" s="8" customFormat="1" ht="15.75" customHeight="1" x14ac:dyDescent="0.2">
      <c r="A52" s="4"/>
      <c r="B52" s="5" t="s">
        <v>28</v>
      </c>
      <c r="C52" s="5"/>
      <c r="D52" s="5"/>
      <c r="E52" s="5"/>
      <c r="F52" s="5"/>
      <c r="G52" s="5"/>
      <c r="H52" s="5"/>
      <c r="I52" s="5"/>
      <c r="J52" s="6"/>
      <c r="K52"/>
      <c r="L52"/>
      <c r="M52" s="7"/>
      <c r="N52" s="4"/>
      <c r="O52" s="4"/>
      <c r="P52" s="4"/>
      <c r="Q52" s="4"/>
      <c r="R52" s="4"/>
      <c r="S52" s="4"/>
      <c r="T52" s="4"/>
      <c r="U52" s="21">
        <v>350</v>
      </c>
      <c r="V52" s="1">
        <v>370</v>
      </c>
      <c r="W52" s="4"/>
      <c r="X52" s="4"/>
      <c r="Y52" s="4"/>
      <c r="Z52" s="4"/>
    </row>
    <row r="53" spans="1:26" ht="15.75" x14ac:dyDescent="0.25">
      <c r="B53" s="14" t="s">
        <v>3</v>
      </c>
      <c r="C53" s="15" t="s">
        <v>4</v>
      </c>
      <c r="D53" s="16"/>
      <c r="E53" s="16"/>
      <c r="F53" s="16"/>
      <c r="G53" s="16"/>
      <c r="H53" s="16"/>
      <c r="I53" s="16"/>
      <c r="J53" s="14">
        <f>J50-20</f>
        <v>430</v>
      </c>
      <c r="K53">
        <v>89</v>
      </c>
      <c r="L53">
        <v>59</v>
      </c>
      <c r="M53" s="17">
        <v>111</v>
      </c>
      <c r="U53" s="21">
        <v>400</v>
      </c>
      <c r="V53" s="1">
        <v>420</v>
      </c>
    </row>
    <row r="54" spans="1:26" ht="15.75" x14ac:dyDescent="0.25">
      <c r="B54" s="14" t="s">
        <v>5</v>
      </c>
      <c r="C54" s="15" t="s">
        <v>6</v>
      </c>
      <c r="D54" s="16"/>
      <c r="E54" s="16"/>
      <c r="F54" s="16"/>
      <c r="G54" s="16"/>
      <c r="H54" s="16"/>
      <c r="I54" s="16"/>
      <c r="J54" s="14">
        <f>J48-53</f>
        <v>495</v>
      </c>
      <c r="K54">
        <v>121</v>
      </c>
      <c r="L54">
        <v>91</v>
      </c>
      <c r="M54" s="17">
        <v>143</v>
      </c>
      <c r="U54" s="21">
        <v>450</v>
      </c>
      <c r="V54" s="1">
        <v>470</v>
      </c>
    </row>
    <row r="55" spans="1:26" ht="15.75" x14ac:dyDescent="0.25">
      <c r="B55" s="14" t="s">
        <v>7</v>
      </c>
      <c r="C55" s="15" t="s">
        <v>8</v>
      </c>
      <c r="D55" s="16"/>
      <c r="E55" s="16"/>
      <c r="F55" s="16"/>
      <c r="G55" s="16"/>
      <c r="H55" s="16"/>
      <c r="I55" s="16"/>
      <c r="J55" s="14">
        <f>J48-74</f>
        <v>474</v>
      </c>
      <c r="K55">
        <v>185</v>
      </c>
      <c r="L55">
        <v>155</v>
      </c>
      <c r="M55" s="17">
        <v>207</v>
      </c>
      <c r="U55" s="21">
        <v>500</v>
      </c>
      <c r="V55" s="1">
        <v>520</v>
      </c>
    </row>
    <row r="56" spans="1:26" ht="15.75" x14ac:dyDescent="0.25">
      <c r="B56" s="14" t="s">
        <v>9</v>
      </c>
      <c r="C56" s="15" t="s">
        <v>10</v>
      </c>
      <c r="D56" s="16"/>
      <c r="E56" s="16"/>
      <c r="F56" s="16"/>
      <c r="G56" s="16"/>
      <c r="H56" s="16"/>
      <c r="I56" s="16"/>
      <c r="J56" s="14">
        <f>VLOOKUP(J49,K53:L55,2,0)</f>
        <v>59</v>
      </c>
      <c r="M56" s="17"/>
      <c r="U56" s="21">
        <v>550</v>
      </c>
      <c r="V56" s="1">
        <v>570</v>
      </c>
    </row>
    <row r="57" spans="1:26" ht="15.75" x14ac:dyDescent="0.25">
      <c r="B57" s="14" t="s">
        <v>11</v>
      </c>
      <c r="C57" s="15" t="s">
        <v>21</v>
      </c>
      <c r="D57" s="16"/>
      <c r="E57" s="16"/>
      <c r="F57" s="16"/>
      <c r="G57" s="16"/>
      <c r="H57" s="16"/>
      <c r="I57" s="16"/>
      <c r="J57" s="14">
        <f>VLOOKUP(J50,K46:L50,2,0)</f>
        <v>460</v>
      </c>
      <c r="K57" s="1"/>
      <c r="L57" s="1"/>
      <c r="M57" s="17"/>
    </row>
    <row r="58" spans="1:26" ht="15.75" x14ac:dyDescent="0.25">
      <c r="B58" s="14"/>
      <c r="C58" s="15" t="s">
        <v>36</v>
      </c>
      <c r="D58" s="16"/>
      <c r="E58" s="16"/>
      <c r="F58" s="16"/>
      <c r="G58" s="16"/>
      <c r="H58" s="16"/>
      <c r="I58" s="16"/>
      <c r="J58" s="14">
        <f>VLOOKUP(J49,K53:M55,3,0)</f>
        <v>111</v>
      </c>
    </row>
  </sheetData>
  <sheetProtection formatColumns="0" formatRows="0" insertColumns="0" insertRows="0" insertHyperlinks="0" deleteColumns="0" deleteRows="0" sort="0" autoFilter="0" pivotTables="0"/>
  <mergeCells count="1">
    <mergeCell ref="W45:AA45"/>
  </mergeCells>
  <dataValidations count="6">
    <dataValidation type="list" allowBlank="1" showInputMessage="1" showErrorMessage="1" sqref="J6:J7 J51" xr:uid="{00000000-0002-0000-0000-000000000000}">
      <formula1>$K$2:$K$7</formula1>
    </dataValidation>
    <dataValidation type="list" allowBlank="1" showInputMessage="1" showErrorMessage="1" sqref="J36 J21" xr:uid="{00000000-0002-0000-0000-000001000000}">
      <formula1>$U$7:$U$12</formula1>
    </dataValidation>
    <dataValidation type="list" allowBlank="1" showInputMessage="1" showErrorMessage="1" sqref="J22 J18 J3 J8 J37 J33 J47 J52" xr:uid="{00000000-0002-0000-0000-000002000000}">
      <formula1>$K$9:$K$12</formula1>
    </dataValidation>
    <dataValidation type="list" allowBlank="1" showInputMessage="1" showErrorMessage="1" sqref="J5" xr:uid="{00000000-0002-0000-0000-000003000000}">
      <formula1>$K$9:$K$11</formula1>
    </dataValidation>
    <dataValidation type="list" allowBlank="1" showInputMessage="1" showErrorMessage="1" sqref="J50" xr:uid="{FE46FE67-731A-4FCA-A3E5-F93A850AA780}">
      <formula1>$K$46:$K$50</formula1>
    </dataValidation>
    <dataValidation type="list" allowBlank="1" showInputMessage="1" showErrorMessage="1" sqref="J49" xr:uid="{736BBD9E-60CC-4203-BE8E-48848042CA98}">
      <formula1>$K$53:$K$55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ящиков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Михайличенко Владимир</dc:creator>
  <cp:lastModifiedBy>Губкин Роман</cp:lastModifiedBy>
  <dcterms:created xsi:type="dcterms:W3CDTF">2019-04-17T23:08:10Z</dcterms:created>
  <dcterms:modified xsi:type="dcterms:W3CDTF">2020-12-30T00:03:38Z</dcterms:modified>
</cp:coreProperties>
</file>